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an\Dropbox\Work\Alfaisal University\Admin\2. College\Study Plans\GPA Calculators\"/>
    </mc:Choice>
  </mc:AlternateContent>
  <bookViews>
    <workbookView xWindow="165" yWindow="0" windowWidth="24285" windowHeight="10800" tabRatio="733"/>
  </bookViews>
  <sheets>
    <sheet name=" ARE-2019- GPA Calculator" sheetId="11" r:id="rId1"/>
    <sheet name="GPA" sheetId="12" r:id="rId2"/>
  </sheets>
  <calcPr calcId="162913"/>
</workbook>
</file>

<file path=xl/calcChain.xml><?xml version="1.0" encoding="utf-8"?>
<calcChain xmlns="http://schemas.openxmlformats.org/spreadsheetml/2006/main">
  <c r="O23" i="11" l="1"/>
  <c r="O51" i="11"/>
  <c r="G51" i="11"/>
  <c r="G70" i="11"/>
  <c r="O70" i="11"/>
  <c r="P82" i="11"/>
  <c r="P13" i="11" l="1"/>
  <c r="P14" i="11"/>
  <c r="P15" i="11"/>
  <c r="P16" i="11"/>
  <c r="P17" i="11"/>
  <c r="P18" i="11"/>
  <c r="P19" i="11"/>
  <c r="P20" i="11"/>
  <c r="H13" i="11"/>
  <c r="H14" i="11"/>
  <c r="H15" i="11"/>
  <c r="H16" i="11"/>
  <c r="H17" i="11"/>
  <c r="H18" i="11"/>
  <c r="H19" i="11"/>
  <c r="P12" i="11"/>
  <c r="H12" i="11"/>
  <c r="H28" i="11"/>
  <c r="H29" i="11"/>
  <c r="H30" i="11"/>
  <c r="H31" i="11"/>
  <c r="H32" i="11"/>
  <c r="H33" i="11"/>
  <c r="P28" i="11"/>
  <c r="P29" i="11"/>
  <c r="P30" i="11"/>
  <c r="P31" i="11"/>
  <c r="P32" i="11"/>
  <c r="P33" i="11"/>
  <c r="O37" i="11" s="1"/>
  <c r="P34" i="11"/>
  <c r="P27" i="11"/>
  <c r="H27" i="11"/>
  <c r="H42" i="11"/>
  <c r="H43" i="11"/>
  <c r="H44" i="11"/>
  <c r="H45" i="11"/>
  <c r="H46" i="11"/>
  <c r="H47" i="11"/>
  <c r="H48" i="11"/>
  <c r="P42" i="11"/>
  <c r="P43" i="11"/>
  <c r="P44" i="11"/>
  <c r="P45" i="11"/>
  <c r="P46" i="11"/>
  <c r="P47" i="11"/>
  <c r="P48" i="11"/>
  <c r="P41" i="11"/>
  <c r="H41" i="11"/>
  <c r="H55" i="11"/>
  <c r="H62" i="11"/>
  <c r="H63" i="11"/>
  <c r="H64" i="11"/>
  <c r="H65" i="11"/>
  <c r="H66" i="11"/>
  <c r="H67" i="11"/>
  <c r="P62" i="11"/>
  <c r="P63" i="11"/>
  <c r="P64" i="11"/>
  <c r="P65" i="11"/>
  <c r="P66" i="11"/>
  <c r="P67" i="11"/>
  <c r="P61" i="11"/>
  <c r="H61" i="11"/>
  <c r="P78" i="11"/>
  <c r="P77" i="11"/>
  <c r="P76" i="11"/>
  <c r="P75" i="11"/>
  <c r="H76" i="11"/>
  <c r="H77" i="11"/>
  <c r="H78" i="11"/>
  <c r="H75" i="11"/>
  <c r="P83" i="11" l="1"/>
  <c r="G23" i="11"/>
  <c r="G37" i="11"/>
  <c r="D36" i="11"/>
  <c r="L36" i="11"/>
  <c r="L50" i="11"/>
  <c r="L69" i="11"/>
  <c r="D69" i="11"/>
  <c r="D50" i="11"/>
  <c r="L22" i="11"/>
  <c r="D57" i="11"/>
  <c r="D22" i="11"/>
  <c r="B9" i="11"/>
</calcChain>
</file>

<file path=xl/sharedStrings.xml><?xml version="1.0" encoding="utf-8"?>
<sst xmlns="http://schemas.openxmlformats.org/spreadsheetml/2006/main" count="284" uniqueCount="173">
  <si>
    <t>ID#:</t>
  </si>
  <si>
    <t>Email:</t>
  </si>
  <si>
    <t>ENG 101</t>
  </si>
  <si>
    <t>Freshman English I</t>
  </si>
  <si>
    <t>MAT 101</t>
  </si>
  <si>
    <t xml:space="preserve">Calculus I </t>
  </si>
  <si>
    <t>PHU 103</t>
  </si>
  <si>
    <t>Mechanics and Waves for Engineers</t>
  </si>
  <si>
    <t>SE 100</t>
  </si>
  <si>
    <t>CHM 102</t>
  </si>
  <si>
    <t>ENG 112</t>
  </si>
  <si>
    <t>Freshman English II</t>
  </si>
  <si>
    <t>MAT 112</t>
  </si>
  <si>
    <t xml:space="preserve">Calculus II </t>
  </si>
  <si>
    <t>PHU 124</t>
  </si>
  <si>
    <t>Technical Writing</t>
  </si>
  <si>
    <t>MAT 212</t>
  </si>
  <si>
    <t>ISL 101</t>
  </si>
  <si>
    <t>Islamic Studies I</t>
  </si>
  <si>
    <t>ARB 101</t>
  </si>
  <si>
    <t>ISL 112</t>
  </si>
  <si>
    <t>Islamic Studies II</t>
  </si>
  <si>
    <t>ARB 112</t>
  </si>
  <si>
    <t>Introduction to Chemistry Lab</t>
  </si>
  <si>
    <t>Programming for Engineers Lab</t>
  </si>
  <si>
    <t>MAT 224</t>
  </si>
  <si>
    <t>Numerical Methods</t>
  </si>
  <si>
    <t>Arabic Language and Literature II</t>
  </si>
  <si>
    <t>Electromagnetism and Optics for Engineers</t>
  </si>
  <si>
    <t>Electromagnetism and Optics for Engineers Lab</t>
  </si>
  <si>
    <t>ME 201</t>
  </si>
  <si>
    <t>ME 201 L</t>
  </si>
  <si>
    <t>ARE 110</t>
  </si>
  <si>
    <t>Architectural History and Theories</t>
  </si>
  <si>
    <t xml:space="preserve">ARE 120 </t>
  </si>
  <si>
    <t>Drafting and Drawing</t>
  </si>
  <si>
    <t>ARE 120 S</t>
  </si>
  <si>
    <t>Drafting and Drawing Studio</t>
  </si>
  <si>
    <t>MAT 211</t>
  </si>
  <si>
    <t>EE 207</t>
  </si>
  <si>
    <t>EE 207 L</t>
  </si>
  <si>
    <t>Calculus III</t>
  </si>
  <si>
    <t>MAT 213</t>
  </si>
  <si>
    <t>ME 203</t>
  </si>
  <si>
    <t>ARE 220</t>
  </si>
  <si>
    <t>Construction Drawing  (CAD)</t>
  </si>
  <si>
    <t>ARE 220 S</t>
  </si>
  <si>
    <t>Construction Drawing  (CAD) Studio</t>
  </si>
  <si>
    <t>ME 206</t>
  </si>
  <si>
    <t>Thermal Fluids Engineering I</t>
  </si>
  <si>
    <t>ME 206 L</t>
  </si>
  <si>
    <t>ARE 297</t>
  </si>
  <si>
    <t>Architecture and Buildings</t>
  </si>
  <si>
    <t>ARE 231</t>
  </si>
  <si>
    <t>Building Materials and Construction Technology</t>
  </si>
  <si>
    <t>ME 407</t>
  </si>
  <si>
    <t xml:space="preserve">Heating, Ventilation, and Air-Conditioning </t>
  </si>
  <si>
    <t>ARE 303</t>
  </si>
  <si>
    <t>Interior Design</t>
  </si>
  <si>
    <t>ARE 303 S</t>
  </si>
  <si>
    <t>Interior Design Studio</t>
  </si>
  <si>
    <t>ARE 341</t>
  </si>
  <si>
    <t>The Built Environment</t>
  </si>
  <si>
    <t>ARE 355</t>
  </si>
  <si>
    <t>Quantity Surveying</t>
  </si>
  <si>
    <t>ARE 332</t>
  </si>
  <si>
    <t>Building Services Engineering</t>
  </si>
  <si>
    <t xml:space="preserve">ARE 332 L </t>
  </si>
  <si>
    <t>Building Services Engineering Lab</t>
  </si>
  <si>
    <t>ARE 313</t>
  </si>
  <si>
    <t>Electrical Installations</t>
  </si>
  <si>
    <t>ARE 315</t>
  </si>
  <si>
    <t>Lighting Systems and Applications</t>
  </si>
  <si>
    <t>ARE 321</t>
  </si>
  <si>
    <t xml:space="preserve">Structural Mechanics </t>
  </si>
  <si>
    <t>ARE 321 L</t>
  </si>
  <si>
    <t>Structural Mechanics Lab</t>
  </si>
  <si>
    <t>ARE 311</t>
  </si>
  <si>
    <t>Building Acoustics</t>
  </si>
  <si>
    <t>ARE 409</t>
  </si>
  <si>
    <t>Project Management and Economics</t>
  </si>
  <si>
    <t>ARE 450</t>
  </si>
  <si>
    <t>Introduction to Geotechnical Engineering</t>
  </si>
  <si>
    <t>ARE 450 L</t>
  </si>
  <si>
    <t>Introduction to Geotechnical Engineering Lab</t>
  </si>
  <si>
    <t>ARE 405</t>
  </si>
  <si>
    <t>Structural Analysis</t>
  </si>
  <si>
    <t>ARE 410</t>
  </si>
  <si>
    <t>Contracts and Liabilities for Buildings and Construction</t>
  </si>
  <si>
    <t>ARE 465</t>
  </si>
  <si>
    <t>Management Principles in Building Engineering</t>
  </si>
  <si>
    <t>ARE 390</t>
  </si>
  <si>
    <t>Architectural Engineering Summer Internship</t>
  </si>
  <si>
    <t>ARE 232</t>
  </si>
  <si>
    <t>Building Construction</t>
  </si>
  <si>
    <t>Liner Algebra</t>
  </si>
  <si>
    <t>Differential Equations</t>
  </si>
  <si>
    <t>ARE 412</t>
  </si>
  <si>
    <t>Environmental Management and Policy</t>
  </si>
  <si>
    <t>Architectural Engineering Capstone Project I</t>
  </si>
  <si>
    <t xml:space="preserve"> Architectural Engineering Capstone Project II</t>
  </si>
  <si>
    <t>Advisor:</t>
  </si>
  <si>
    <t xml:space="preserve">Starting Semester: </t>
  </si>
  <si>
    <t>Expected Graduation:</t>
  </si>
  <si>
    <t>Freshman Year - Fall Semester</t>
  </si>
  <si>
    <t>Freshman Year - Spring Semester</t>
  </si>
  <si>
    <t>Course Code</t>
  </si>
  <si>
    <t>Course-Title</t>
  </si>
  <si>
    <t>CRHs</t>
  </si>
  <si>
    <t>Semester
Taken</t>
  </si>
  <si>
    <t>Retake/
Transfer</t>
  </si>
  <si>
    <t xml:space="preserve">Programming for Engineers </t>
  </si>
  <si>
    <t>Material Science and Engineering</t>
  </si>
  <si>
    <t>SE 100 L</t>
  </si>
  <si>
    <t>Introduction to Chemistry</t>
  </si>
  <si>
    <t>CHM 102 L</t>
  </si>
  <si>
    <t>PHU 124 L</t>
  </si>
  <si>
    <t>PHU 103 L</t>
  </si>
  <si>
    <t>Total</t>
  </si>
  <si>
    <t>Sophomore Year - Fall Semester</t>
  </si>
  <si>
    <t>Sophomore Year - Spring Semester</t>
  </si>
  <si>
    <t>Foundations of Electrical Engineering</t>
  </si>
  <si>
    <t xml:space="preserve">ENG 222 </t>
  </si>
  <si>
    <t>Junior Year - Fall Semester</t>
  </si>
  <si>
    <t>Junior Year - Spring Semester</t>
  </si>
  <si>
    <t>Junior Year - Summer Semester</t>
  </si>
  <si>
    <t>Senior Year - Fall Semester</t>
  </si>
  <si>
    <t>Senior Year - Spring Semester</t>
  </si>
  <si>
    <t xml:space="preserve"> </t>
  </si>
  <si>
    <t>Arabic Language and Literature I</t>
  </si>
  <si>
    <t>Mechanics and Waves for Engineers Lab</t>
  </si>
  <si>
    <t>Material Science and Engineering Lab</t>
  </si>
  <si>
    <t>Foundations of Electrical Engineering Lab</t>
  </si>
  <si>
    <t>Thermal Fluids Engineering I Lab</t>
  </si>
  <si>
    <t xml:space="preserve">ARE 201 </t>
  </si>
  <si>
    <t xml:space="preserve">Architectural Design I </t>
  </si>
  <si>
    <t xml:space="preserve">Architectural Design II </t>
  </si>
  <si>
    <t xml:space="preserve">ARE 202 </t>
  </si>
  <si>
    <t xml:space="preserve">ARE 491 </t>
  </si>
  <si>
    <t xml:space="preserve">ARE 492 </t>
  </si>
  <si>
    <t>ARE _ _ _</t>
  </si>
  <si>
    <t>ARE 3 _ _</t>
  </si>
  <si>
    <t xml:space="preserve">Technical Elective </t>
  </si>
  <si>
    <t>Applied Mechanics I: Statics</t>
  </si>
  <si>
    <t xml:space="preserve">Student:  </t>
  </si>
  <si>
    <t>Grade</t>
  </si>
  <si>
    <t>Points</t>
  </si>
  <si>
    <t xml:space="preserve">Additional Courses </t>
  </si>
  <si>
    <t>Total Credit Hours Completed</t>
  </si>
  <si>
    <t>Cumulative GPA</t>
  </si>
  <si>
    <t>GPA</t>
  </si>
  <si>
    <t>A</t>
  </si>
  <si>
    <t>A-</t>
  </si>
  <si>
    <t>B+</t>
  </si>
  <si>
    <t>B</t>
  </si>
  <si>
    <t>B-</t>
  </si>
  <si>
    <t>C+</t>
  </si>
  <si>
    <t>C</t>
  </si>
  <si>
    <t>C-</t>
  </si>
  <si>
    <t>D+</t>
  </si>
  <si>
    <t>D</t>
  </si>
  <si>
    <t>F</t>
  </si>
  <si>
    <t>Semester GPA</t>
  </si>
  <si>
    <r>
      <t>Disclaimer:</t>
    </r>
    <r>
      <rPr>
        <sz val="18"/>
        <color rgb="FF000000"/>
        <rFont val="Calibri"/>
        <family val="2"/>
      </rPr>
      <t xml:space="preserve"> This GPA calculator is for unofficial use ONLY. It is intended to be a guide for estimating the GPA of completed and future course work. It does not represent official grades and results will vary based on the information you provide. You should consult with your advisor when selecting courses during scheduling, including course repeats. </t>
    </r>
  </si>
  <si>
    <t>P</t>
  </si>
  <si>
    <t>NP</t>
  </si>
  <si>
    <t>CC</t>
  </si>
  <si>
    <t>CR</t>
  </si>
  <si>
    <t>R</t>
  </si>
  <si>
    <t>DN</t>
  </si>
  <si>
    <t>W</t>
  </si>
  <si>
    <t>I</t>
  </si>
  <si>
    <r>
      <t xml:space="preserve">Alfaisal University
Bachelor of Architectural Enginneering
Study Plan Summary &amp; GPA Calculator
</t>
    </r>
    <r>
      <rPr>
        <b/>
        <sz val="24"/>
        <color indexed="8"/>
        <rFont val="Calibri"/>
        <family val="2"/>
      </rPr>
      <t>Effective:</t>
    </r>
    <r>
      <rPr>
        <b/>
        <sz val="24"/>
        <color indexed="10"/>
        <rFont val="Calibri"/>
        <family val="2"/>
      </rPr>
      <t xml:space="preserve"> Fall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</si>
</sst>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sz val="8"/>
      <name val="Arial"/>
      <family val="2"/>
    </font>
    <font>
      <b/>
      <sz val="24"/>
      <color indexed="10"/>
      <name val="Calibri"/>
      <family val="2"/>
    </font>
    <font>
      <sz val="20"/>
      <name val="Arial"/>
      <family val="2"/>
    </font>
    <font>
      <b/>
      <sz val="24"/>
      <color indexed="8"/>
      <name val="Calibri"/>
      <family val="2"/>
    </font>
    <font>
      <sz val="11"/>
      <color indexed="20"/>
      <name val="Calibri"/>
      <family val="2"/>
      <scheme val="minor"/>
    </font>
    <font>
      <sz val="12"/>
      <color theme="1"/>
      <name val="Calibri"/>
      <family val="2"/>
      <scheme val="minor"/>
    </font>
    <font>
      <sz val="20"/>
      <name val="Calibri"/>
      <family val="2"/>
      <scheme val="minor"/>
    </font>
    <font>
      <b/>
      <sz val="20"/>
      <name val="Calibri"/>
      <family val="2"/>
      <scheme val="minor"/>
    </font>
    <font>
      <sz val="20"/>
      <color theme="1"/>
      <name val="Calibri"/>
      <family val="2"/>
      <scheme val="minor"/>
    </font>
    <font>
      <b/>
      <sz val="20"/>
      <color theme="1"/>
      <name val="Calibri"/>
      <family val="2"/>
      <scheme val="minor"/>
    </font>
    <font>
      <b/>
      <sz val="20"/>
      <color rgb="FF0070C0"/>
      <name val="Calibri"/>
      <family val="2"/>
      <scheme val="minor"/>
    </font>
    <font>
      <b/>
      <sz val="20"/>
      <color rgb="FFE65D00"/>
      <name val="Calibri"/>
      <family val="2"/>
      <scheme val="minor"/>
    </font>
    <font>
      <sz val="20"/>
      <color rgb="FF9C0006"/>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22"/>
      <color theme="3"/>
      <name val="Calibri"/>
      <family val="2"/>
      <scheme val="minor"/>
    </font>
    <font>
      <b/>
      <sz val="22"/>
      <color rgb="FF0070C0"/>
      <name val="Calibri"/>
      <family val="2"/>
      <scheme val="minor"/>
    </font>
    <font>
      <b/>
      <sz val="22"/>
      <color rgb="FF00B050"/>
      <name val="Calibri"/>
      <family val="2"/>
      <scheme val="minor"/>
    </font>
    <font>
      <b/>
      <sz val="22"/>
      <name val="Calibri"/>
      <family val="2"/>
      <scheme val="minor"/>
    </font>
    <font>
      <b/>
      <sz val="22"/>
      <color theme="1"/>
      <name val="Calibri"/>
      <family val="2"/>
      <scheme val="minor"/>
    </font>
    <font>
      <b/>
      <sz val="22"/>
      <color rgb="FFC00000"/>
      <name val="Calibri"/>
      <family val="2"/>
      <scheme val="minor"/>
    </font>
    <font>
      <b/>
      <sz val="22"/>
      <color theme="4" tint="-0.499984740745262"/>
      <name val="Calibri"/>
      <family val="2"/>
      <scheme val="minor"/>
    </font>
    <font>
      <b/>
      <sz val="22"/>
      <color rgb="FFE65D00"/>
      <name val="Calibri"/>
      <family val="2"/>
      <scheme val="minor"/>
    </font>
    <font>
      <sz val="22"/>
      <color theme="1"/>
      <name val="Calibri"/>
      <family val="2"/>
      <scheme val="minor"/>
    </font>
    <font>
      <b/>
      <sz val="22"/>
      <color rgb="FFFF0000"/>
      <name val="Calibri"/>
      <family val="2"/>
      <scheme val="minor"/>
    </font>
    <font>
      <b/>
      <sz val="22"/>
      <color theme="3" tint="-0.249977111117893"/>
      <name val="Calibri"/>
      <family val="2"/>
      <scheme val="minor"/>
    </font>
    <font>
      <b/>
      <sz val="22"/>
      <color rgb="FF002060"/>
      <name val="Calibri"/>
      <family val="2"/>
      <scheme val="minor"/>
    </font>
    <font>
      <b/>
      <sz val="24"/>
      <name val="Calibri"/>
      <family val="2"/>
      <scheme val="minor"/>
    </font>
    <font>
      <b/>
      <sz val="22"/>
      <color rgb="FF000000"/>
      <name val="Calibri"/>
      <family val="2"/>
      <scheme val="minor"/>
    </font>
    <font>
      <b/>
      <sz val="11"/>
      <color rgb="FF000000"/>
      <name val="Times New Roman"/>
      <family val="1"/>
    </font>
    <font>
      <sz val="11"/>
      <color rgb="FF000000"/>
      <name val="Times New Roman"/>
      <family val="1"/>
    </font>
    <font>
      <b/>
      <sz val="18"/>
      <color rgb="FF000000"/>
      <name val="Calibri"/>
      <family val="2"/>
    </font>
    <font>
      <sz val="18"/>
      <color rgb="FF000000"/>
      <name val="Calibri"/>
      <family val="2"/>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tint="-4.9989318521683403E-2"/>
        <bgColor indexed="64"/>
      </patternFill>
    </fill>
    <fill>
      <patternFill patternType="solid">
        <fgColor rgb="FFA6A6A6"/>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xf numFmtId="0" fontId="5" fillId="2" borderId="0" applyNumberFormat="0" applyBorder="0" applyAlignment="0" applyProtection="0"/>
  </cellStyleXfs>
  <cellXfs count="119">
    <xf numFmtId="0" fontId="0" fillId="0" borderId="0" xfId="0"/>
    <xf numFmtId="0" fontId="0"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xf numFmtId="0" fontId="0" fillId="0" borderId="0" xfId="0" applyFont="1" applyAlignment="1">
      <alignment horizontal="center" vertical="center"/>
    </xf>
    <xf numFmtId="0" fontId="7" fillId="0" borderId="0" xfId="0" applyFont="1" applyAlignment="1">
      <alignment vertical="center"/>
    </xf>
    <xf numFmtId="0" fontId="8" fillId="3" borderId="0" xfId="0" applyFont="1" applyFill="1" applyBorder="1" applyAlignment="1">
      <alignment wrapText="1"/>
    </xf>
    <xf numFmtId="0" fontId="8" fillId="3" borderId="0" xfId="0" applyFont="1" applyFill="1" applyBorder="1" applyAlignment="1">
      <alignment horizontal="left" wrapText="1"/>
    </xf>
    <xf numFmtId="0" fontId="3" fillId="0" borderId="0" xfId="0" applyFont="1" applyAlignment="1">
      <alignment vertical="center"/>
    </xf>
    <xf numFmtId="0" fontId="9" fillId="0" borderId="0" xfId="0" applyFont="1" applyAlignment="1">
      <alignment vertical="center"/>
    </xf>
    <xf numFmtId="0" fontId="10" fillId="3" borderId="1" xfId="0" applyFont="1" applyFill="1" applyBorder="1" applyAlignment="1">
      <alignment horizontal="center" vertical="center" wrapText="1"/>
    </xf>
    <xf numFmtId="0" fontId="9" fillId="3" borderId="0" xfId="0" applyFont="1" applyFill="1" applyAlignment="1">
      <alignment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0" borderId="0" xfId="0" applyFont="1" applyFill="1" applyAlignment="1">
      <alignment vertical="center"/>
    </xf>
    <xf numFmtId="0" fontId="7" fillId="0" borderId="1" xfId="0" applyFont="1" applyBorder="1" applyAlignment="1">
      <alignment vertical="center"/>
    </xf>
    <xf numFmtId="0" fontId="9" fillId="0" borderId="0" xfId="0" applyFont="1" applyFill="1" applyAlignment="1">
      <alignment horizontal="center" vertical="center"/>
    </xf>
    <xf numFmtId="0" fontId="10" fillId="3" borderId="0" xfId="1" applyFont="1" applyFill="1" applyAlignment="1">
      <alignment vertical="center"/>
    </xf>
    <xf numFmtId="0" fontId="10" fillId="3" borderId="0" xfId="0" applyFont="1" applyFill="1" applyAlignment="1">
      <alignment vertical="center"/>
    </xf>
    <xf numFmtId="0" fontId="13" fillId="0" borderId="0" xfId="1" applyFont="1" applyFill="1" applyAlignment="1">
      <alignment vertical="center"/>
    </xf>
    <xf numFmtId="0" fontId="13" fillId="0" borderId="0" xfId="1" applyFont="1" applyFill="1" applyAlignment="1">
      <alignment horizontal="center" vertical="center"/>
    </xf>
    <xf numFmtId="0" fontId="3" fillId="3" borderId="0" xfId="0" applyFont="1" applyFill="1" applyAlignment="1">
      <alignment vertical="center"/>
    </xf>
    <xf numFmtId="0" fontId="9" fillId="0" borderId="0" xfId="0" applyFont="1" applyAlignment="1">
      <alignment horizontal="center" vertical="center"/>
    </xf>
    <xf numFmtId="0" fontId="10" fillId="3" borderId="0" xfId="1" applyFont="1" applyFill="1" applyAlignment="1">
      <alignment horizontal="center" vertical="center"/>
    </xf>
    <xf numFmtId="0" fontId="13" fillId="3" borderId="0" xfId="1" applyFont="1" applyFill="1" applyAlignment="1">
      <alignment vertical="center"/>
    </xf>
    <xf numFmtId="0" fontId="13" fillId="3" borderId="0" xfId="1" applyFont="1" applyFill="1" applyAlignment="1">
      <alignment horizontal="center" vertical="center"/>
    </xf>
    <xf numFmtId="0" fontId="14"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5" fillId="0" borderId="0" xfId="0" applyFont="1" applyAlignment="1">
      <alignment vertical="center"/>
    </xf>
    <xf numFmtId="0" fontId="16" fillId="0" borderId="0" xfId="0" applyFont="1" applyAlignment="1">
      <alignment vertical="center"/>
    </xf>
    <xf numFmtId="0" fontId="17" fillId="0" borderId="1" xfId="0" applyFont="1" applyBorder="1" applyAlignment="1">
      <alignment vertical="center" wrapText="1"/>
    </xf>
    <xf numFmtId="0" fontId="17" fillId="3" borderId="1" xfId="0" applyFont="1" applyFill="1" applyBorder="1" applyAlignment="1">
      <alignment vertical="center" wrapText="1"/>
    </xf>
    <xf numFmtId="0" fontId="17" fillId="3" borderId="1" xfId="0" applyFont="1" applyFill="1" applyBorder="1" applyAlignment="1">
      <alignment horizontal="center" vertical="center" wrapText="1"/>
    </xf>
    <xf numFmtId="0" fontId="18" fillId="0" borderId="1" xfId="0" applyFont="1" applyBorder="1" applyAlignment="1">
      <alignment vertical="center" wrapText="1"/>
    </xf>
    <xf numFmtId="0" fontId="18"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20" fillId="4" borderId="1" xfId="0" applyFont="1" applyFill="1" applyBorder="1" applyAlignment="1">
      <alignment wrapText="1"/>
    </xf>
    <xf numFmtId="0" fontId="21" fillId="0" borderId="0" xfId="0" applyFont="1" applyAlignment="1">
      <alignment vertical="center"/>
    </xf>
    <xf numFmtId="0" fontId="22" fillId="3" borderId="1" xfId="0" applyFont="1" applyFill="1" applyBorder="1" applyAlignment="1">
      <alignment vertical="center" wrapText="1"/>
    </xf>
    <xf numFmtId="0" fontId="22"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0" xfId="0" applyFont="1" applyFill="1" applyAlignment="1">
      <alignment vertical="center"/>
    </xf>
    <xf numFmtId="0" fontId="25" fillId="0" borderId="0" xfId="0" applyFont="1" applyFill="1" applyAlignment="1">
      <alignment horizontal="center" vertical="center"/>
    </xf>
    <xf numFmtId="0" fontId="21" fillId="4" borderId="2" xfId="1" applyFont="1" applyFill="1" applyBorder="1" applyAlignment="1">
      <alignment vertical="center"/>
    </xf>
    <xf numFmtId="0" fontId="21" fillId="4" borderId="3" xfId="1" applyFont="1" applyFill="1" applyBorder="1" applyAlignment="1">
      <alignment vertical="center"/>
    </xf>
    <xf numFmtId="0" fontId="21" fillId="4" borderId="3" xfId="1" applyFont="1" applyFill="1" applyBorder="1" applyAlignment="1">
      <alignment horizontal="center" vertical="center"/>
    </xf>
    <xf numFmtId="0" fontId="21" fillId="4" borderId="4" xfId="1" applyFont="1" applyFill="1" applyBorder="1" applyAlignment="1">
      <alignment horizontal="center" vertical="center"/>
    </xf>
    <xf numFmtId="0" fontId="21" fillId="0" borderId="0" xfId="0" applyFont="1" applyFill="1" applyAlignment="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3" borderId="1" xfId="0" applyFont="1" applyFill="1" applyBorder="1" applyAlignment="1">
      <alignment vertical="center" wrapText="1"/>
    </xf>
    <xf numFmtId="0" fontId="27" fillId="3" borderId="1" xfId="0" applyFont="1" applyFill="1" applyBorder="1" applyAlignment="1">
      <alignment horizontal="center"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19" fillId="3" borderId="1" xfId="0" applyFont="1" applyFill="1" applyBorder="1" applyAlignment="1">
      <alignment vertical="center" wrapText="1"/>
    </xf>
    <xf numFmtId="0" fontId="19" fillId="3" borderId="1" xfId="0" applyFont="1" applyFill="1" applyBorder="1" applyAlignment="1">
      <alignment horizontal="center" vertical="center" wrapText="1"/>
    </xf>
    <xf numFmtId="0" fontId="21" fillId="3" borderId="0" xfId="1" applyFont="1" applyFill="1" applyAlignment="1">
      <alignment vertical="center"/>
    </xf>
    <xf numFmtId="0" fontId="22" fillId="0" borderId="1" xfId="0" applyFont="1" applyFill="1" applyBorder="1" applyAlignment="1">
      <alignment horizontal="center" vertical="center" wrapText="1"/>
    </xf>
    <xf numFmtId="0" fontId="28" fillId="3" borderId="1" xfId="0" applyFont="1" applyFill="1" applyBorder="1" applyAlignment="1">
      <alignment vertical="center" wrapText="1"/>
    </xf>
    <xf numFmtId="0" fontId="28" fillId="3" borderId="1" xfId="0" applyFont="1" applyFill="1" applyBorder="1" applyAlignment="1">
      <alignment horizontal="center" vertical="center" wrapText="1"/>
    </xf>
    <xf numFmtId="0" fontId="25" fillId="3" borderId="0" xfId="0" applyFont="1" applyFill="1" applyAlignment="1">
      <alignment vertical="center"/>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0" fontId="25" fillId="0" borderId="0" xfId="0" applyFont="1" applyBorder="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0" fontId="21" fillId="4" borderId="3" xfId="1" applyFont="1" applyFill="1" applyBorder="1" applyAlignment="1">
      <alignment horizontal="left" vertical="center"/>
    </xf>
    <xf numFmtId="0" fontId="21" fillId="3" borderId="0" xfId="0" applyFont="1" applyFill="1" applyAlignment="1">
      <alignment vertical="center"/>
    </xf>
    <xf numFmtId="0" fontId="15" fillId="0" borderId="0" xfId="0" applyFont="1"/>
    <xf numFmtId="0" fontId="15" fillId="0" borderId="0" xfId="0" applyFont="1" applyAlignment="1">
      <alignment horizontal="center" vertical="center"/>
    </xf>
    <xf numFmtId="0" fontId="22" fillId="0" borderId="1" xfId="0" applyFont="1" applyFill="1" applyBorder="1" applyAlignment="1">
      <alignment vertical="center" wrapText="1"/>
    </xf>
    <xf numFmtId="0" fontId="21" fillId="4" borderId="6" xfId="1" applyFont="1" applyFill="1" applyBorder="1" applyAlignment="1">
      <alignment vertical="center"/>
    </xf>
    <xf numFmtId="0" fontId="21" fillId="4" borderId="7" xfId="1" applyFont="1" applyFill="1" applyBorder="1" applyAlignment="1">
      <alignment vertical="center"/>
    </xf>
    <xf numFmtId="0" fontId="21" fillId="4" borderId="7" xfId="1" applyFont="1" applyFill="1" applyBorder="1" applyAlignment="1">
      <alignment horizontal="center" vertical="center"/>
    </xf>
    <xf numFmtId="0" fontId="26" fillId="4" borderId="8" xfId="1" applyFont="1" applyFill="1" applyBorder="1" applyAlignment="1">
      <alignment horizontal="center" vertical="center"/>
    </xf>
    <xf numFmtId="0" fontId="21" fillId="4" borderId="9" xfId="1" applyFont="1" applyFill="1" applyBorder="1" applyAlignment="1">
      <alignment vertical="center"/>
    </xf>
    <xf numFmtId="0" fontId="21" fillId="4" borderId="5" xfId="1" applyFont="1" applyFill="1" applyBorder="1" applyAlignment="1">
      <alignment horizontal="left" vertical="center"/>
    </xf>
    <xf numFmtId="0" fontId="21" fillId="4" borderId="5" xfId="1" applyFont="1" applyFill="1" applyBorder="1" applyAlignment="1">
      <alignment horizontal="center" vertical="center"/>
    </xf>
    <xf numFmtId="0" fontId="21" fillId="4" borderId="5" xfId="0" applyFont="1" applyFill="1" applyBorder="1" applyAlignment="1">
      <alignment vertical="center"/>
    </xf>
    <xf numFmtId="2" fontId="26" fillId="4" borderId="10" xfId="1" applyNumberFormat="1" applyFont="1" applyFill="1" applyBorder="1" applyAlignment="1">
      <alignment horizontal="center" vertical="center"/>
    </xf>
    <xf numFmtId="0" fontId="31" fillId="5" borderId="11"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2" fontId="26" fillId="4" borderId="5" xfId="1" applyNumberFormat="1" applyFont="1" applyFill="1" applyBorder="1" applyAlignment="1">
      <alignment horizontal="center" vertical="center"/>
    </xf>
    <xf numFmtId="0" fontId="26" fillId="4" borderId="10" xfId="1" applyFont="1" applyFill="1" applyBorder="1" applyAlignment="1">
      <alignment horizontal="center" vertical="center"/>
    </xf>
    <xf numFmtId="0" fontId="21" fillId="4" borderId="8" xfId="1" applyFont="1" applyFill="1" applyBorder="1" applyAlignment="1">
      <alignment horizontal="center" vertical="center"/>
    </xf>
    <xf numFmtId="0" fontId="30" fillId="0" borderId="0" xfId="0" applyFont="1" applyAlignment="1">
      <alignment horizontal="left" vertical="center"/>
    </xf>
    <xf numFmtId="0" fontId="33" fillId="6" borderId="6" xfId="0" applyFont="1" applyFill="1" applyBorder="1" applyAlignment="1">
      <alignment horizontal="left" vertical="center" wrapText="1"/>
    </xf>
    <xf numFmtId="0" fontId="33" fillId="6" borderId="7" xfId="0" applyFont="1" applyFill="1" applyBorder="1" applyAlignment="1">
      <alignment horizontal="left" vertical="center" wrapText="1"/>
    </xf>
    <xf numFmtId="0" fontId="33" fillId="6" borderId="8" xfId="0" applyFont="1" applyFill="1" applyBorder="1" applyAlignment="1">
      <alignment horizontal="left" vertical="center" wrapText="1"/>
    </xf>
    <xf numFmtId="0" fontId="33" fillId="6" borderId="17" xfId="0" applyFont="1" applyFill="1" applyBorder="1" applyAlignment="1">
      <alignment horizontal="left" vertical="center" wrapText="1"/>
    </xf>
    <xf numFmtId="0" fontId="33" fillId="6" borderId="0" xfId="0" applyFont="1" applyFill="1" applyBorder="1" applyAlignment="1">
      <alignment horizontal="left" vertical="center" wrapText="1"/>
    </xf>
    <xf numFmtId="0" fontId="33" fillId="6" borderId="18" xfId="0" applyFont="1" applyFill="1" applyBorder="1" applyAlignment="1">
      <alignment horizontal="left" vertical="center" wrapText="1"/>
    </xf>
    <xf numFmtId="0" fontId="33" fillId="6" borderId="9" xfId="0" applyFont="1" applyFill="1" applyBorder="1" applyAlignment="1">
      <alignment horizontal="left" vertical="center" wrapText="1"/>
    </xf>
    <xf numFmtId="0" fontId="33" fillId="6" borderId="5" xfId="0" applyFont="1" applyFill="1" applyBorder="1" applyAlignment="1">
      <alignment horizontal="left" vertical="center" wrapText="1"/>
    </xf>
    <xf numFmtId="0" fontId="33" fillId="6" borderId="10" xfId="0" applyFont="1" applyFill="1" applyBorder="1" applyAlignment="1">
      <alignment horizontal="left" vertical="center" wrapText="1"/>
    </xf>
    <xf numFmtId="0" fontId="29" fillId="0" borderId="0" xfId="0" applyFont="1" applyAlignment="1">
      <alignment horizontal="center" vertical="top" wrapText="1"/>
    </xf>
    <xf numFmtId="0" fontId="29" fillId="0" borderId="5" xfId="0" applyFont="1" applyBorder="1" applyAlignment="1">
      <alignment horizontal="center" vertical="top" wrapText="1"/>
    </xf>
    <xf numFmtId="0" fontId="20" fillId="4" borderId="1" xfId="0" applyFont="1" applyFill="1" applyBorder="1" applyAlignment="1">
      <alignment horizontal="left" wrapText="1"/>
    </xf>
    <xf numFmtId="0" fontId="20" fillId="4" borderId="2" xfId="0" applyFont="1" applyFill="1" applyBorder="1" applyAlignment="1">
      <alignment horizontal="left" wrapText="1"/>
    </xf>
    <xf numFmtId="0" fontId="20" fillId="4" borderId="3" xfId="0" applyFont="1" applyFill="1" applyBorder="1" applyAlignment="1">
      <alignment horizontal="left" wrapText="1"/>
    </xf>
    <xf numFmtId="0" fontId="20" fillId="4" borderId="4" xfId="0" applyFont="1" applyFill="1" applyBorder="1" applyAlignment="1">
      <alignment horizontal="left" wrapText="1"/>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cellXfs>
  <cellStyles count="2">
    <cellStyle name="Bad" xfId="1" builtinId="27"/>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200025</xdr:colOff>
      <xdr:row>2</xdr:row>
      <xdr:rowOff>57150</xdr:rowOff>
    </xdr:from>
    <xdr:to>
      <xdr:col>15</xdr:col>
      <xdr:colOff>971550</xdr:colOff>
      <xdr:row>5</xdr:row>
      <xdr:rowOff>0</xdr:rowOff>
    </xdr:to>
    <xdr:pic>
      <xdr:nvPicPr>
        <xdr:cNvPr id="11379"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36025" y="552450"/>
          <a:ext cx="48672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0</xdr:rowOff>
    </xdr:from>
    <xdr:to>
      <xdr:col>1</xdr:col>
      <xdr:colOff>1143000</xdr:colOff>
      <xdr:row>4</xdr:row>
      <xdr:rowOff>428625</xdr:rowOff>
    </xdr:to>
    <xdr:pic>
      <xdr:nvPicPr>
        <xdr:cNvPr id="11380"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575" y="0"/>
          <a:ext cx="11144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85"/>
  <sheetViews>
    <sheetView tabSelected="1" topLeftCell="B1" zoomScale="50" zoomScaleNormal="50" workbookViewId="0">
      <selection activeCell="S18" sqref="S18"/>
    </sheetView>
  </sheetViews>
  <sheetFormatPr defaultColWidth="11.42578125" defaultRowHeight="12.75" x14ac:dyDescent="0.2"/>
  <cols>
    <col min="1" max="1" width="11.42578125" style="1" customWidth="1"/>
    <col min="2" max="2" width="21.140625" style="1" customWidth="1"/>
    <col min="3" max="3" width="100.42578125" style="1" customWidth="1"/>
    <col min="4" max="4" width="11" style="5" bestFit="1" customWidth="1"/>
    <col min="5" max="8" width="15.7109375" style="5" customWidth="1"/>
    <col min="9" max="9" width="3" style="1" customWidth="1"/>
    <col min="10" max="10" width="21.28515625" style="1" customWidth="1"/>
    <col min="11" max="11" width="88.28515625" style="1" customWidth="1"/>
    <col min="12" max="12" width="10.85546875" style="5" customWidth="1"/>
    <col min="13" max="15" width="16.85546875" style="5" customWidth="1"/>
    <col min="16" max="16" width="14.7109375" style="5" customWidth="1"/>
    <col min="17" max="16384" width="11.42578125" style="1"/>
  </cols>
  <sheetData>
    <row r="1" spans="2:16" ht="18.75" customHeight="1" x14ac:dyDescent="0.2">
      <c r="B1" s="110" t="s">
        <v>172</v>
      </c>
      <c r="C1" s="110"/>
      <c r="D1" s="110"/>
      <c r="E1" s="110"/>
      <c r="F1" s="110"/>
      <c r="G1" s="110"/>
      <c r="H1" s="110"/>
      <c r="I1" s="110"/>
      <c r="J1" s="110"/>
      <c r="K1" s="110"/>
      <c r="L1" s="110"/>
      <c r="M1" s="110"/>
      <c r="N1" s="110"/>
      <c r="O1" s="110"/>
      <c r="P1" s="110"/>
    </row>
    <row r="2" spans="2:16" ht="18.75" customHeight="1" x14ac:dyDescent="0.2">
      <c r="B2" s="110"/>
      <c r="C2" s="110"/>
      <c r="D2" s="110"/>
      <c r="E2" s="110"/>
      <c r="F2" s="110"/>
      <c r="G2" s="110"/>
      <c r="H2" s="110"/>
      <c r="I2" s="110"/>
      <c r="J2" s="110"/>
      <c r="K2" s="110"/>
      <c r="L2" s="110"/>
      <c r="M2" s="110"/>
      <c r="N2" s="110"/>
      <c r="O2" s="110"/>
      <c r="P2" s="110"/>
    </row>
    <row r="3" spans="2:16" ht="18.75" customHeight="1" x14ac:dyDescent="0.2">
      <c r="B3" s="110"/>
      <c r="C3" s="110"/>
      <c r="D3" s="110"/>
      <c r="E3" s="110"/>
      <c r="F3" s="110"/>
      <c r="G3" s="110"/>
      <c r="H3" s="110"/>
      <c r="I3" s="110"/>
      <c r="J3" s="110"/>
      <c r="K3" s="110"/>
      <c r="L3" s="110"/>
      <c r="M3" s="110"/>
      <c r="N3" s="110"/>
      <c r="O3" s="110"/>
      <c r="P3" s="110"/>
    </row>
    <row r="4" spans="2:16" ht="34.5" customHeight="1" x14ac:dyDescent="0.2">
      <c r="B4" s="110"/>
      <c r="C4" s="110"/>
      <c r="D4" s="110"/>
      <c r="E4" s="110"/>
      <c r="F4" s="110"/>
      <c r="G4" s="110"/>
      <c r="H4" s="110"/>
      <c r="I4" s="110"/>
      <c r="J4" s="110"/>
      <c r="K4" s="110"/>
      <c r="L4" s="110"/>
      <c r="M4" s="110"/>
      <c r="N4" s="110"/>
      <c r="O4" s="110"/>
      <c r="P4" s="110"/>
    </row>
    <row r="5" spans="2:16" ht="34.5" customHeight="1" x14ac:dyDescent="0.2">
      <c r="B5" s="111"/>
      <c r="C5" s="111"/>
      <c r="D5" s="111"/>
      <c r="E5" s="111"/>
      <c r="F5" s="111"/>
      <c r="G5" s="111"/>
      <c r="H5" s="111"/>
      <c r="I5" s="111"/>
      <c r="J5" s="111"/>
      <c r="K5" s="111"/>
      <c r="L5" s="111"/>
      <c r="M5" s="111"/>
      <c r="N5" s="111"/>
      <c r="O5" s="111"/>
      <c r="P5" s="111"/>
    </row>
    <row r="6" spans="2:16" s="6" customFormat="1" ht="52.5" customHeight="1" x14ac:dyDescent="0.45">
      <c r="B6" s="43" t="s">
        <v>144</v>
      </c>
      <c r="C6" s="43"/>
      <c r="D6" s="112" t="s">
        <v>0</v>
      </c>
      <c r="E6" s="112"/>
      <c r="F6" s="112"/>
      <c r="G6" s="112"/>
      <c r="H6" s="112"/>
      <c r="I6" s="112"/>
      <c r="J6" s="112"/>
      <c r="K6" s="113" t="s">
        <v>1</v>
      </c>
      <c r="L6" s="114"/>
      <c r="M6" s="114"/>
      <c r="N6" s="114"/>
      <c r="O6" s="114"/>
      <c r="P6" s="115"/>
    </row>
    <row r="7" spans="2:16" s="6" customFormat="1" ht="52.5" customHeight="1" x14ac:dyDescent="0.45">
      <c r="B7" s="43" t="s">
        <v>101</v>
      </c>
      <c r="C7" s="43"/>
      <c r="D7" s="112" t="s">
        <v>102</v>
      </c>
      <c r="E7" s="112"/>
      <c r="F7" s="112"/>
      <c r="G7" s="112"/>
      <c r="H7" s="112"/>
      <c r="I7" s="112"/>
      <c r="J7" s="112"/>
      <c r="K7" s="112" t="s">
        <v>103</v>
      </c>
      <c r="L7" s="112"/>
      <c r="M7" s="112"/>
      <c r="N7" s="112"/>
      <c r="O7" s="112"/>
      <c r="P7" s="112"/>
    </row>
    <row r="8" spans="2:16" s="9" customFormat="1" ht="18.75" customHeight="1" x14ac:dyDescent="0.4">
      <c r="B8" s="7"/>
      <c r="C8" s="7"/>
      <c r="D8" s="8"/>
      <c r="E8" s="8"/>
      <c r="F8" s="8"/>
      <c r="G8" s="8"/>
      <c r="H8" s="8"/>
      <c r="I8" s="8"/>
      <c r="J8" s="8"/>
      <c r="K8" s="8"/>
      <c r="L8" s="8"/>
      <c r="M8" s="8"/>
      <c r="N8" s="8"/>
      <c r="O8" s="8"/>
      <c r="P8" s="8"/>
    </row>
    <row r="9" spans="2:16" s="9" customFormat="1" ht="27.75" customHeight="1" x14ac:dyDescent="0.2">
      <c r="B9" s="100" t="str">
        <f>CONCATENATE("4-Year Curriculum: ",SUM(D22,L22,D36,L36,D50,L50,D69,L69)," Credit Hours Total")</f>
        <v>4-Year Curriculum: 152 Credit Hours Total</v>
      </c>
      <c r="C9" s="100"/>
      <c r="D9" s="100"/>
      <c r="E9" s="100"/>
      <c r="F9" s="100"/>
      <c r="G9" s="100"/>
      <c r="H9" s="100"/>
      <c r="I9" s="100"/>
      <c r="J9" s="100"/>
      <c r="K9" s="100"/>
      <c r="L9" s="100"/>
      <c r="M9" s="100"/>
      <c r="N9" s="100"/>
      <c r="O9" s="100"/>
      <c r="P9" s="100"/>
    </row>
    <row r="10" spans="2:16" s="6" customFormat="1" ht="42.75" customHeight="1" x14ac:dyDescent="0.2">
      <c r="B10" s="116" t="s">
        <v>104</v>
      </c>
      <c r="C10" s="117"/>
      <c r="D10" s="117"/>
      <c r="E10" s="117"/>
      <c r="F10" s="117"/>
      <c r="G10" s="117"/>
      <c r="H10" s="118"/>
      <c r="I10" s="44"/>
      <c r="J10" s="116" t="s">
        <v>105</v>
      </c>
      <c r="K10" s="117"/>
      <c r="L10" s="117"/>
      <c r="M10" s="117"/>
      <c r="N10" s="117"/>
      <c r="O10" s="117"/>
      <c r="P10" s="118"/>
    </row>
    <row r="11" spans="2:16" s="31" customFormat="1" ht="42.75" customHeight="1" x14ac:dyDescent="0.2">
      <c r="B11" s="28" t="s">
        <v>106</v>
      </c>
      <c r="C11" s="28" t="s">
        <v>107</v>
      </c>
      <c r="D11" s="29" t="s">
        <v>108</v>
      </c>
      <c r="E11" s="29" t="s">
        <v>109</v>
      </c>
      <c r="F11" s="29" t="s">
        <v>110</v>
      </c>
      <c r="G11" s="29" t="s">
        <v>145</v>
      </c>
      <c r="H11" s="29" t="s">
        <v>146</v>
      </c>
      <c r="I11" s="30"/>
      <c r="J11" s="28" t="s">
        <v>106</v>
      </c>
      <c r="K11" s="28" t="s">
        <v>107</v>
      </c>
      <c r="L11" s="29" t="s">
        <v>108</v>
      </c>
      <c r="M11" s="29" t="s">
        <v>109</v>
      </c>
      <c r="N11" s="29" t="s">
        <v>110</v>
      </c>
      <c r="O11" s="29" t="s">
        <v>145</v>
      </c>
      <c r="P11" s="29" t="s">
        <v>146</v>
      </c>
    </row>
    <row r="12" spans="2:16" s="6" customFormat="1" ht="42.75" customHeight="1" x14ac:dyDescent="0.2">
      <c r="B12" s="32" t="s">
        <v>8</v>
      </c>
      <c r="C12" s="33" t="s">
        <v>111</v>
      </c>
      <c r="D12" s="34">
        <v>3</v>
      </c>
      <c r="E12" s="11"/>
      <c r="F12" s="11"/>
      <c r="G12" s="34"/>
      <c r="H12" s="34" t="str">
        <f>_xlfn.IFNA(VLOOKUP(G12,GPA!$A$2:$B$20,2,FALSE)*D12," ")</f>
        <v xml:space="preserve"> </v>
      </c>
      <c r="I12" s="12"/>
      <c r="J12" s="45" t="s">
        <v>32</v>
      </c>
      <c r="K12" s="45" t="s">
        <v>33</v>
      </c>
      <c r="L12" s="46">
        <v>3</v>
      </c>
      <c r="M12" s="47"/>
      <c r="N12" s="47"/>
      <c r="O12" s="46"/>
      <c r="P12" s="46" t="str">
        <f>_xlfn.IFNA(VLOOKUP(O12,GPA!$A$2:$B$20,2,FALSE)*L12," ")</f>
        <v xml:space="preserve"> </v>
      </c>
    </row>
    <row r="13" spans="2:16" s="6" customFormat="1" ht="42.75" customHeight="1" x14ac:dyDescent="0.2">
      <c r="B13" s="32" t="s">
        <v>113</v>
      </c>
      <c r="C13" s="33" t="s">
        <v>24</v>
      </c>
      <c r="D13" s="34">
        <v>1</v>
      </c>
      <c r="E13" s="11"/>
      <c r="F13" s="11"/>
      <c r="G13" s="34"/>
      <c r="H13" s="34" t="str">
        <f>_xlfn.IFNA(VLOOKUP(G13,GPA!$A$2:$B$20,2,FALSE)*D13," ")</f>
        <v xml:space="preserve"> </v>
      </c>
      <c r="I13" s="12"/>
      <c r="J13" s="45" t="s">
        <v>34</v>
      </c>
      <c r="K13" s="45" t="s">
        <v>35</v>
      </c>
      <c r="L13" s="46">
        <v>1</v>
      </c>
      <c r="M13" s="47"/>
      <c r="N13" s="47"/>
      <c r="O13" s="46"/>
      <c r="P13" s="46" t="str">
        <f>_xlfn.IFNA(VLOOKUP(O13,GPA!$A$2:$B$20,2,FALSE)*L13," ")</f>
        <v xml:space="preserve"> </v>
      </c>
    </row>
    <row r="14" spans="2:16" s="6" customFormat="1" ht="42.75" customHeight="1" x14ac:dyDescent="0.2">
      <c r="B14" s="35" t="s">
        <v>9</v>
      </c>
      <c r="C14" s="36" t="s">
        <v>114</v>
      </c>
      <c r="D14" s="37">
        <v>3</v>
      </c>
      <c r="E14" s="11"/>
      <c r="F14" s="11"/>
      <c r="G14" s="37"/>
      <c r="H14" s="37" t="str">
        <f>_xlfn.IFNA(VLOOKUP(G14,GPA!$A$2:$B$20,2,FALSE)*D14," ")</f>
        <v xml:space="preserve"> </v>
      </c>
      <c r="I14" s="12"/>
      <c r="J14" s="45" t="s">
        <v>36</v>
      </c>
      <c r="K14" s="45" t="s">
        <v>37</v>
      </c>
      <c r="L14" s="46">
        <v>2</v>
      </c>
      <c r="M14" s="47"/>
      <c r="N14" s="47"/>
      <c r="O14" s="46"/>
      <c r="P14" s="46" t="str">
        <f>_xlfn.IFNA(VLOOKUP(O14,GPA!$A$2:$B$20,2,FALSE)*L14," ")</f>
        <v xml:space="preserve"> </v>
      </c>
    </row>
    <row r="15" spans="2:16" s="6" customFormat="1" ht="42.75" customHeight="1" x14ac:dyDescent="0.2">
      <c r="B15" s="35" t="s">
        <v>115</v>
      </c>
      <c r="C15" s="35" t="s">
        <v>23</v>
      </c>
      <c r="D15" s="38">
        <v>1</v>
      </c>
      <c r="E15" s="13"/>
      <c r="F15" s="13"/>
      <c r="G15" s="38"/>
      <c r="H15" s="38" t="str">
        <f>_xlfn.IFNA(VLOOKUP(G15,GPA!$A$2:$B$20,2,FALSE)*D15," ")</f>
        <v xml:space="preserve"> </v>
      </c>
      <c r="I15" s="10"/>
      <c r="J15" s="48" t="s">
        <v>30</v>
      </c>
      <c r="K15" s="48" t="s">
        <v>112</v>
      </c>
      <c r="L15" s="49">
        <v>3</v>
      </c>
      <c r="M15" s="50"/>
      <c r="N15" s="50"/>
      <c r="O15" s="49"/>
      <c r="P15" s="49" t="str">
        <f>_xlfn.IFNA(VLOOKUP(O15,GPA!$A$2:$B$20,2,FALSE)*L15," ")</f>
        <v xml:space="preserve"> </v>
      </c>
    </row>
    <row r="16" spans="2:16" s="6" customFormat="1" ht="42.75" customHeight="1" x14ac:dyDescent="0.2">
      <c r="B16" s="39" t="s">
        <v>4</v>
      </c>
      <c r="C16" s="39" t="s">
        <v>5</v>
      </c>
      <c r="D16" s="40">
        <v>3</v>
      </c>
      <c r="E16" s="13"/>
      <c r="F16" s="13"/>
      <c r="G16" s="40"/>
      <c r="H16" s="40" t="str">
        <f>_xlfn.IFNA(VLOOKUP(G16,GPA!$A$2:$B$20,2,FALSE)*D16," ")</f>
        <v xml:space="preserve"> </v>
      </c>
      <c r="I16" s="10"/>
      <c r="J16" s="48" t="s">
        <v>31</v>
      </c>
      <c r="K16" s="48" t="s">
        <v>131</v>
      </c>
      <c r="L16" s="49">
        <v>1</v>
      </c>
      <c r="M16" s="50"/>
      <c r="N16" s="50"/>
      <c r="O16" s="49"/>
      <c r="P16" s="49" t="str">
        <f>_xlfn.IFNA(VLOOKUP(O16,GPA!$A$2:$B$20,2,FALSE)*L16," ")</f>
        <v xml:space="preserve"> </v>
      </c>
    </row>
    <row r="17" spans="2:16" s="6" customFormat="1" ht="42.75" customHeight="1" x14ac:dyDescent="0.2">
      <c r="B17" s="39" t="s">
        <v>6</v>
      </c>
      <c r="C17" s="39" t="s">
        <v>7</v>
      </c>
      <c r="D17" s="40">
        <v>3</v>
      </c>
      <c r="E17" s="15"/>
      <c r="F17" s="15"/>
      <c r="G17" s="40"/>
      <c r="H17" s="40" t="str">
        <f>_xlfn.IFNA(VLOOKUP(G17,GPA!$A$2:$B$20,2,FALSE)*D17," ")</f>
        <v xml:space="preserve"> </v>
      </c>
      <c r="I17" s="16"/>
      <c r="J17" s="39" t="s">
        <v>12</v>
      </c>
      <c r="K17" s="39" t="s">
        <v>13</v>
      </c>
      <c r="L17" s="40">
        <v>3</v>
      </c>
      <c r="M17" s="40"/>
      <c r="N17" s="40"/>
      <c r="O17" s="40"/>
      <c r="P17" s="40" t="str">
        <f>_xlfn.IFNA(VLOOKUP(O17,GPA!$A$2:$B$20,2,FALSE)*L17," ")</f>
        <v xml:space="preserve"> </v>
      </c>
    </row>
    <row r="18" spans="2:16" s="6" customFormat="1" ht="42.75" customHeight="1" x14ac:dyDescent="0.2">
      <c r="B18" s="39" t="s">
        <v>117</v>
      </c>
      <c r="C18" s="39" t="s">
        <v>130</v>
      </c>
      <c r="D18" s="40">
        <v>1</v>
      </c>
      <c r="E18" s="15"/>
      <c r="F18" s="15"/>
      <c r="G18" s="40"/>
      <c r="H18" s="40" t="str">
        <f>_xlfn.IFNA(VLOOKUP(G18,GPA!$A$2:$B$20,2,FALSE)*D18," ")</f>
        <v xml:space="preserve"> </v>
      </c>
      <c r="I18" s="16"/>
      <c r="J18" s="39" t="s">
        <v>14</v>
      </c>
      <c r="K18" s="39" t="s">
        <v>28</v>
      </c>
      <c r="L18" s="40">
        <v>3</v>
      </c>
      <c r="M18" s="40"/>
      <c r="N18" s="40"/>
      <c r="O18" s="40"/>
      <c r="P18" s="40" t="str">
        <f>_xlfn.IFNA(VLOOKUP(O18,GPA!$A$2:$B$20,2,FALSE)*L18," ")</f>
        <v xml:space="preserve"> </v>
      </c>
    </row>
    <row r="19" spans="2:16" s="6" customFormat="1" ht="42.75" customHeight="1" x14ac:dyDescent="0.2">
      <c r="B19" s="41" t="s">
        <v>2</v>
      </c>
      <c r="C19" s="41" t="s">
        <v>3</v>
      </c>
      <c r="D19" s="42">
        <v>3</v>
      </c>
      <c r="E19" s="15"/>
      <c r="F19" s="15"/>
      <c r="G19" s="42"/>
      <c r="H19" s="42" t="str">
        <f>_xlfn.IFNA(VLOOKUP(G19,GPA!$A$2:$B$20,2,FALSE)*D19," ")</f>
        <v xml:space="preserve"> </v>
      </c>
      <c r="I19" s="16"/>
      <c r="J19" s="39" t="s">
        <v>116</v>
      </c>
      <c r="K19" s="39" t="s">
        <v>29</v>
      </c>
      <c r="L19" s="40">
        <v>1</v>
      </c>
      <c r="M19" s="40"/>
      <c r="N19" s="40"/>
      <c r="O19" s="40"/>
      <c r="P19" s="40" t="str">
        <f>_xlfn.IFNA(VLOOKUP(O19,GPA!$A$2:$B$20,2,FALSE)*L19," ")</f>
        <v xml:space="preserve"> </v>
      </c>
    </row>
    <row r="20" spans="2:16" s="6" customFormat="1" ht="42.75" customHeight="1" x14ac:dyDescent="0.2">
      <c r="B20" s="17"/>
      <c r="C20" s="17"/>
      <c r="D20" s="17"/>
      <c r="E20" s="14"/>
      <c r="F20" s="14"/>
      <c r="G20" s="14"/>
      <c r="H20" s="14"/>
      <c r="I20" s="16"/>
      <c r="J20" s="41" t="s">
        <v>10</v>
      </c>
      <c r="K20" s="41" t="s">
        <v>11</v>
      </c>
      <c r="L20" s="42">
        <v>3</v>
      </c>
      <c r="M20" s="42"/>
      <c r="N20" s="42"/>
      <c r="O20" s="42"/>
      <c r="P20" s="42" t="str">
        <f>_xlfn.IFNA(VLOOKUP(O20,GPA!$A$2:$B$20,2,FALSE)*L20," ")</f>
        <v xml:space="preserve"> </v>
      </c>
    </row>
    <row r="21" spans="2:16" s="9" customFormat="1" ht="6" customHeight="1" x14ac:dyDescent="0.2">
      <c r="B21" s="16"/>
      <c r="C21" s="16"/>
      <c r="D21" s="18"/>
      <c r="E21" s="18"/>
      <c r="F21" s="18"/>
      <c r="G21" s="18"/>
      <c r="H21" s="18"/>
      <c r="I21" s="16"/>
      <c r="J21" s="51"/>
      <c r="K21" s="51"/>
      <c r="L21" s="52"/>
      <c r="M21" s="52"/>
      <c r="N21" s="52"/>
      <c r="O21" s="52"/>
      <c r="P21" s="52"/>
    </row>
    <row r="22" spans="2:16" s="20" customFormat="1" ht="28.5" x14ac:dyDescent="0.2">
      <c r="B22" s="82"/>
      <c r="C22" s="83" t="s">
        <v>118</v>
      </c>
      <c r="D22" s="84">
        <f>SUM(D12:D21)</f>
        <v>18</v>
      </c>
      <c r="E22" s="84"/>
      <c r="F22" s="84"/>
      <c r="G22" s="84"/>
      <c r="H22" s="99"/>
      <c r="I22" s="19"/>
      <c r="J22" s="82"/>
      <c r="K22" s="83" t="s">
        <v>118</v>
      </c>
      <c r="L22" s="84">
        <f>SUM(L12:L20)</f>
        <v>20</v>
      </c>
      <c r="M22" s="84"/>
      <c r="N22" s="84"/>
      <c r="O22" s="84"/>
      <c r="P22" s="99"/>
    </row>
    <row r="23" spans="2:16" s="20" customFormat="1" ht="28.5" x14ac:dyDescent="0.2">
      <c r="B23" s="86"/>
      <c r="C23" s="87" t="s">
        <v>162</v>
      </c>
      <c r="D23" s="88"/>
      <c r="E23" s="89"/>
      <c r="F23" s="88"/>
      <c r="G23" s="97">
        <f>SUM(H12:H19)/IF((SUM(SUMIF(G12:G19,{"A*","B*","C","C-","C+","D*","F"},D12:D19)))&gt;0,SUM(SUMIF(G12:G19,{"A*","B*","C","C-","C+","D*","F"},D12:D19)),1)</f>
        <v>0</v>
      </c>
      <c r="H23" s="98"/>
      <c r="I23" s="67"/>
      <c r="J23" s="86"/>
      <c r="K23" s="87" t="s">
        <v>162</v>
      </c>
      <c r="L23" s="88"/>
      <c r="M23" s="89"/>
      <c r="N23" s="88"/>
      <c r="O23" s="97">
        <f>SUM(P12:P20)/IF((SUM(SUMIF(O12:O20,{"A*","B*","C","C-","C+","D*","F"},L12:L20)))&gt;0,SUM(SUMIF(O12:O20,{"A*","B*","C","C-","C+","D*","F"},L12:L20)),1)</f>
        <v>0</v>
      </c>
      <c r="P23" s="98"/>
    </row>
    <row r="24" spans="2:16" s="23" customFormat="1" ht="18" customHeight="1" x14ac:dyDescent="0.2">
      <c r="B24" s="21"/>
      <c r="C24" s="21"/>
      <c r="D24" s="22"/>
      <c r="E24" s="22"/>
      <c r="F24" s="22"/>
      <c r="G24" s="22"/>
      <c r="H24" s="22"/>
      <c r="I24" s="21"/>
      <c r="J24" s="21"/>
      <c r="K24" s="21"/>
      <c r="L24" s="22"/>
      <c r="M24" s="22"/>
      <c r="N24" s="22"/>
      <c r="O24" s="22"/>
      <c r="P24" s="22"/>
    </row>
    <row r="25" spans="2:16" s="6" customFormat="1" ht="42.75" customHeight="1" x14ac:dyDescent="0.2">
      <c r="B25" s="116" t="s">
        <v>119</v>
      </c>
      <c r="C25" s="117"/>
      <c r="D25" s="117"/>
      <c r="E25" s="117"/>
      <c r="F25" s="117"/>
      <c r="G25" s="117"/>
      <c r="H25" s="118"/>
      <c r="I25" s="51"/>
      <c r="J25" s="116" t="s">
        <v>120</v>
      </c>
      <c r="K25" s="117"/>
      <c r="L25" s="117"/>
      <c r="M25" s="117"/>
      <c r="N25" s="117"/>
      <c r="O25" s="117"/>
      <c r="P25" s="118"/>
    </row>
    <row r="26" spans="2:16" s="9" customFormat="1" ht="42.75" customHeight="1" x14ac:dyDescent="0.2">
      <c r="B26" s="28" t="s">
        <v>106</v>
      </c>
      <c r="C26" s="28" t="s">
        <v>107</v>
      </c>
      <c r="D26" s="29" t="s">
        <v>108</v>
      </c>
      <c r="E26" s="29" t="s">
        <v>109</v>
      </c>
      <c r="F26" s="29" t="s">
        <v>110</v>
      </c>
      <c r="G26" s="29" t="s">
        <v>145</v>
      </c>
      <c r="H26" s="29" t="s">
        <v>146</v>
      </c>
      <c r="I26" s="30"/>
      <c r="J26" s="28" t="s">
        <v>106</v>
      </c>
      <c r="K26" s="28" t="s">
        <v>107</v>
      </c>
      <c r="L26" s="29" t="s">
        <v>108</v>
      </c>
      <c r="M26" s="29" t="s">
        <v>109</v>
      </c>
      <c r="N26" s="29" t="s">
        <v>110</v>
      </c>
      <c r="O26" s="29" t="s">
        <v>145</v>
      </c>
      <c r="P26" s="29" t="s">
        <v>146</v>
      </c>
    </row>
    <row r="27" spans="2:16" s="6" customFormat="1" ht="42.75" customHeight="1" x14ac:dyDescent="0.2">
      <c r="B27" s="45" t="s">
        <v>134</v>
      </c>
      <c r="C27" s="45" t="s">
        <v>135</v>
      </c>
      <c r="D27" s="46">
        <v>3</v>
      </c>
      <c r="E27" s="46"/>
      <c r="F27" s="46"/>
      <c r="G27" s="46"/>
      <c r="H27" s="46" t="str">
        <f>_xlfn.IFNA(VLOOKUP(G27,GPA!$A$2:$B$20,2,FALSE)*D27," ")</f>
        <v xml:space="preserve"> </v>
      </c>
      <c r="I27" s="57" t="s">
        <v>128</v>
      </c>
      <c r="J27" s="45" t="s">
        <v>137</v>
      </c>
      <c r="K27" s="45" t="s">
        <v>136</v>
      </c>
      <c r="L27" s="46">
        <v>3</v>
      </c>
      <c r="M27" s="46"/>
      <c r="N27" s="46"/>
      <c r="O27" s="46"/>
      <c r="P27" s="46" t="str">
        <f>_xlfn.IFNA(VLOOKUP(O27,GPA!$A$2:$B$20,2,FALSE)*L27," ")</f>
        <v xml:space="preserve"> </v>
      </c>
    </row>
    <row r="28" spans="2:16" s="6" customFormat="1" ht="42.75" customHeight="1" x14ac:dyDescent="0.2">
      <c r="B28" s="45" t="s">
        <v>53</v>
      </c>
      <c r="C28" s="45" t="s">
        <v>54</v>
      </c>
      <c r="D28" s="46">
        <v>3</v>
      </c>
      <c r="E28" s="46"/>
      <c r="F28" s="46"/>
      <c r="G28" s="46"/>
      <c r="H28" s="46" t="str">
        <f>_xlfn.IFNA(VLOOKUP(G28,GPA!$A$2:$B$20,2,FALSE)*D28," ")</f>
        <v xml:space="preserve"> </v>
      </c>
      <c r="I28" s="57"/>
      <c r="J28" s="45" t="s">
        <v>44</v>
      </c>
      <c r="K28" s="45" t="s">
        <v>45</v>
      </c>
      <c r="L28" s="46">
        <v>2</v>
      </c>
      <c r="M28" s="46"/>
      <c r="N28" s="46"/>
      <c r="O28" s="46"/>
      <c r="P28" s="46" t="str">
        <f>_xlfn.IFNA(VLOOKUP(O28,GPA!$A$2:$B$20,2,FALSE)*L28," ")</f>
        <v xml:space="preserve"> </v>
      </c>
    </row>
    <row r="29" spans="2:16" s="6" customFormat="1" ht="42.75" customHeight="1" x14ac:dyDescent="0.2">
      <c r="B29" s="45" t="s">
        <v>93</v>
      </c>
      <c r="C29" s="45" t="s">
        <v>94</v>
      </c>
      <c r="D29" s="46">
        <v>3</v>
      </c>
      <c r="E29" s="46"/>
      <c r="F29" s="46"/>
      <c r="G29" s="46"/>
      <c r="H29" s="46" t="str">
        <f>_xlfn.IFNA(VLOOKUP(G29,GPA!$A$2:$B$20,2,FALSE)*D29," ")</f>
        <v xml:space="preserve"> </v>
      </c>
      <c r="I29" s="57"/>
      <c r="J29" s="45" t="s">
        <v>46</v>
      </c>
      <c r="K29" s="45" t="s">
        <v>47</v>
      </c>
      <c r="L29" s="46">
        <v>2</v>
      </c>
      <c r="M29" s="46"/>
      <c r="N29" s="46"/>
      <c r="O29" s="46"/>
      <c r="P29" s="46" t="str">
        <f>_xlfn.IFNA(VLOOKUP(O29,GPA!$A$2:$B$20,2,FALSE)*L29," ")</f>
        <v xml:space="preserve"> </v>
      </c>
    </row>
    <row r="30" spans="2:16" s="6" customFormat="1" ht="42.75" customHeight="1" x14ac:dyDescent="0.2">
      <c r="B30" s="58" t="s">
        <v>39</v>
      </c>
      <c r="C30" s="58" t="s">
        <v>121</v>
      </c>
      <c r="D30" s="59">
        <v>3</v>
      </c>
      <c r="E30" s="59"/>
      <c r="F30" s="59"/>
      <c r="G30" s="59"/>
      <c r="H30" s="59" t="str">
        <f>_xlfn.IFNA(VLOOKUP(G30,GPA!$A$2:$B$20,2,FALSE)*D30," ")</f>
        <v xml:space="preserve"> </v>
      </c>
      <c r="I30" s="57"/>
      <c r="J30" s="45" t="s">
        <v>51</v>
      </c>
      <c r="K30" s="45" t="s">
        <v>52</v>
      </c>
      <c r="L30" s="46">
        <v>3</v>
      </c>
      <c r="M30" s="46"/>
      <c r="N30" s="46"/>
      <c r="O30" s="46"/>
      <c r="P30" s="46" t="str">
        <f>_xlfn.IFNA(VLOOKUP(O30,GPA!$A$2:$B$20,2,FALSE)*L30," ")</f>
        <v xml:space="preserve"> </v>
      </c>
    </row>
    <row r="31" spans="2:16" s="6" customFormat="1" ht="42.75" customHeight="1" x14ac:dyDescent="0.2">
      <c r="B31" s="58" t="s">
        <v>40</v>
      </c>
      <c r="C31" s="58" t="s">
        <v>132</v>
      </c>
      <c r="D31" s="59">
        <v>1</v>
      </c>
      <c r="E31" s="59"/>
      <c r="F31" s="59"/>
      <c r="G31" s="59"/>
      <c r="H31" s="59" t="str">
        <f>_xlfn.IFNA(VLOOKUP(G31,GPA!$A$2:$B$20,2,FALSE)*D31," ")</f>
        <v xml:space="preserve"> </v>
      </c>
      <c r="I31" s="57"/>
      <c r="J31" s="61" t="s">
        <v>48</v>
      </c>
      <c r="K31" s="61" t="s">
        <v>49</v>
      </c>
      <c r="L31" s="62">
        <v>3</v>
      </c>
      <c r="M31" s="62"/>
      <c r="N31" s="62"/>
      <c r="O31" s="62"/>
      <c r="P31" s="62" t="str">
        <f>_xlfn.IFNA(VLOOKUP(O31,GPA!$A$2:$B$20,2,FALSE)*L31," ")</f>
        <v xml:space="preserve"> </v>
      </c>
    </row>
    <row r="32" spans="2:16" s="6" customFormat="1" ht="42.75" customHeight="1" x14ac:dyDescent="0.2">
      <c r="B32" s="63" t="s">
        <v>43</v>
      </c>
      <c r="C32" s="63" t="s">
        <v>143</v>
      </c>
      <c r="D32" s="64">
        <v>3</v>
      </c>
      <c r="E32" s="64"/>
      <c r="F32" s="64"/>
      <c r="G32" s="64"/>
      <c r="H32" s="64" t="str">
        <f>_xlfn.IFNA(VLOOKUP(G32,GPA!$A$2:$B$20,2,FALSE)*D32," ")</f>
        <v xml:space="preserve"> </v>
      </c>
      <c r="I32" s="57"/>
      <c r="J32" s="61" t="s">
        <v>50</v>
      </c>
      <c r="K32" s="61" t="s">
        <v>133</v>
      </c>
      <c r="L32" s="62">
        <v>1</v>
      </c>
      <c r="M32" s="62"/>
      <c r="N32" s="62"/>
      <c r="O32" s="62"/>
      <c r="P32" s="62" t="str">
        <f>_xlfn.IFNA(VLOOKUP(O32,GPA!$A$2:$B$20,2,FALSE)*L32," ")</f>
        <v xml:space="preserve"> </v>
      </c>
    </row>
    <row r="33" spans="2:16" s="6" customFormat="1" ht="42.75" customHeight="1" x14ac:dyDescent="0.2">
      <c r="B33" s="39" t="s">
        <v>38</v>
      </c>
      <c r="C33" s="39" t="s">
        <v>41</v>
      </c>
      <c r="D33" s="40">
        <v>3</v>
      </c>
      <c r="E33" s="40"/>
      <c r="F33" s="40"/>
      <c r="G33" s="40"/>
      <c r="H33" s="40" t="str">
        <f>_xlfn.IFNA(VLOOKUP(G33,GPA!$A$2:$B$20,2,FALSE)*D33," ")</f>
        <v xml:space="preserve"> </v>
      </c>
      <c r="I33" s="57"/>
      <c r="J33" s="65" t="s">
        <v>19</v>
      </c>
      <c r="K33" s="65" t="s">
        <v>129</v>
      </c>
      <c r="L33" s="66">
        <v>2</v>
      </c>
      <c r="M33" s="66"/>
      <c r="N33" s="66"/>
      <c r="O33" s="66"/>
      <c r="P33" s="66" t="str">
        <f>_xlfn.IFNA(VLOOKUP(O33,GPA!$A$2:$B$20,2,FALSE)*L33," ")</f>
        <v xml:space="preserve"> </v>
      </c>
    </row>
    <row r="34" spans="2:16" s="6" customFormat="1" ht="42.75" customHeight="1" x14ac:dyDescent="0.2">
      <c r="B34" s="45" t="s">
        <v>128</v>
      </c>
      <c r="C34" s="45" t="s">
        <v>128</v>
      </c>
      <c r="D34" s="46" t="s">
        <v>128</v>
      </c>
      <c r="E34" s="60"/>
      <c r="F34" s="60"/>
      <c r="G34" s="60"/>
      <c r="H34" s="42"/>
      <c r="I34" s="57"/>
      <c r="J34" s="41" t="s">
        <v>122</v>
      </c>
      <c r="K34" s="41" t="s">
        <v>15</v>
      </c>
      <c r="L34" s="42">
        <v>3</v>
      </c>
      <c r="M34" s="42"/>
      <c r="N34" s="42"/>
      <c r="O34" s="42"/>
      <c r="P34" s="42" t="str">
        <f>_xlfn.IFNA(VLOOKUP(O34,GPA!$A$2:$B$20,2,FALSE)*L34," ")</f>
        <v xml:space="preserve"> </v>
      </c>
    </row>
    <row r="35" spans="2:16" s="9" customFormat="1" ht="6" customHeight="1" x14ac:dyDescent="0.2">
      <c r="B35" s="51"/>
      <c r="C35" s="51"/>
      <c r="D35" s="52"/>
      <c r="E35" s="52"/>
      <c r="F35" s="52"/>
      <c r="G35" s="52"/>
      <c r="H35" s="52"/>
      <c r="I35" s="51"/>
      <c r="J35" s="51"/>
      <c r="K35" s="51"/>
      <c r="L35" s="52"/>
      <c r="M35" s="52"/>
      <c r="N35" s="52"/>
      <c r="O35" s="52"/>
      <c r="P35" s="52"/>
    </row>
    <row r="36" spans="2:16" s="20" customFormat="1" ht="28.5" x14ac:dyDescent="0.2">
      <c r="B36" s="82"/>
      <c r="C36" s="83" t="s">
        <v>118</v>
      </c>
      <c r="D36" s="84">
        <f>SUM(D27:D34)</f>
        <v>19</v>
      </c>
      <c r="E36" s="84"/>
      <c r="F36" s="84"/>
      <c r="G36" s="84"/>
      <c r="H36" s="99"/>
      <c r="I36" s="67"/>
      <c r="J36" s="82"/>
      <c r="K36" s="83" t="s">
        <v>118</v>
      </c>
      <c r="L36" s="84">
        <f>SUM(L27:L34)</f>
        <v>19</v>
      </c>
      <c r="M36" s="84"/>
      <c r="N36" s="84"/>
      <c r="O36" s="84"/>
      <c r="P36" s="99"/>
    </row>
    <row r="37" spans="2:16" s="20" customFormat="1" ht="28.5" x14ac:dyDescent="0.2">
      <c r="B37" s="86"/>
      <c r="C37" s="87" t="s">
        <v>162</v>
      </c>
      <c r="D37" s="88"/>
      <c r="E37" s="89"/>
      <c r="F37" s="88"/>
      <c r="G37" s="97">
        <f>SUM(H27:H33)/IF((SUM(SUMIF(G27:G33,{"A*","B*","C","C-","C+","D*","F"},D27:D33)))&gt;0,SUM(SUMIF(G27:G33,{"A*","B*","C","C-","C+","D*","F"},D27:D33)),1)</f>
        <v>0</v>
      </c>
      <c r="H37" s="98"/>
      <c r="I37" s="67"/>
      <c r="J37" s="86"/>
      <c r="K37" s="87" t="s">
        <v>162</v>
      </c>
      <c r="L37" s="88"/>
      <c r="M37" s="89"/>
      <c r="N37" s="88"/>
      <c r="O37" s="97">
        <f>SUM(P27:P34)/IF((SUM(SUMIF(O27:O34,{"A*","B*","C","C-","C+","D*","F"},L27:L34)))&gt;0,SUM(SUMIF(O27:O34,{"A*","B*","C","C-","C+","D*","F"},L27:L34)),1)</f>
        <v>0</v>
      </c>
      <c r="P37" s="98"/>
    </row>
    <row r="38" spans="2:16" s="23" customFormat="1" ht="18" customHeight="1" x14ac:dyDescent="0.2">
      <c r="B38" s="21"/>
      <c r="C38" s="21"/>
      <c r="D38" s="22"/>
      <c r="E38" s="22"/>
      <c r="F38" s="22"/>
      <c r="G38" s="22"/>
      <c r="H38" s="22"/>
      <c r="I38" s="21"/>
      <c r="J38" s="21"/>
      <c r="K38" s="21"/>
      <c r="L38" s="22"/>
      <c r="M38" s="22"/>
      <c r="N38" s="22"/>
      <c r="O38" s="22"/>
      <c r="P38" s="22"/>
    </row>
    <row r="39" spans="2:16" s="6" customFormat="1" ht="42.75" customHeight="1" x14ac:dyDescent="0.2">
      <c r="B39" s="116" t="s">
        <v>123</v>
      </c>
      <c r="C39" s="117"/>
      <c r="D39" s="117"/>
      <c r="E39" s="117"/>
      <c r="F39" s="117"/>
      <c r="G39" s="117"/>
      <c r="H39" s="118"/>
      <c r="I39" s="51"/>
      <c r="J39" s="116" t="s">
        <v>124</v>
      </c>
      <c r="K39" s="117"/>
      <c r="L39" s="117"/>
      <c r="M39" s="117"/>
      <c r="N39" s="117"/>
      <c r="O39" s="117"/>
      <c r="P39" s="118"/>
    </row>
    <row r="40" spans="2:16" s="9" customFormat="1" ht="42.75" customHeight="1" x14ac:dyDescent="0.2">
      <c r="B40" s="28" t="s">
        <v>106</v>
      </c>
      <c r="C40" s="28" t="s">
        <v>107</v>
      </c>
      <c r="D40" s="29" t="s">
        <v>108</v>
      </c>
      <c r="E40" s="29" t="s">
        <v>109</v>
      </c>
      <c r="F40" s="29" t="s">
        <v>110</v>
      </c>
      <c r="G40" s="29" t="s">
        <v>145</v>
      </c>
      <c r="H40" s="29" t="s">
        <v>146</v>
      </c>
      <c r="I40" s="30"/>
      <c r="J40" s="28" t="s">
        <v>106</v>
      </c>
      <c r="K40" s="28" t="s">
        <v>107</v>
      </c>
      <c r="L40" s="29" t="s">
        <v>108</v>
      </c>
      <c r="M40" s="29" t="s">
        <v>109</v>
      </c>
      <c r="N40" s="29" t="s">
        <v>110</v>
      </c>
      <c r="O40" s="29" t="s">
        <v>145</v>
      </c>
      <c r="P40" s="29" t="s">
        <v>146</v>
      </c>
    </row>
    <row r="41" spans="2:16" s="6" customFormat="1" ht="42.75" customHeight="1" x14ac:dyDescent="0.2">
      <c r="B41" s="45" t="s">
        <v>57</v>
      </c>
      <c r="C41" s="45" t="s">
        <v>58</v>
      </c>
      <c r="D41" s="46">
        <v>2</v>
      </c>
      <c r="E41" s="46"/>
      <c r="F41" s="46"/>
      <c r="G41" s="46"/>
      <c r="H41" s="46" t="str">
        <f>_xlfn.IFNA(VLOOKUP(G41,GPA!$A$2:$B$20,2,FALSE)*D41," ")</f>
        <v xml:space="preserve"> </v>
      </c>
      <c r="I41" s="51"/>
      <c r="J41" s="45" t="s">
        <v>77</v>
      </c>
      <c r="K41" s="45" t="s">
        <v>78</v>
      </c>
      <c r="L41" s="46">
        <v>3</v>
      </c>
      <c r="M41" s="46"/>
      <c r="N41" s="46"/>
      <c r="O41" s="46"/>
      <c r="P41" s="46" t="str">
        <f>_xlfn.IFNA(VLOOKUP(O41,GPA!$A$2:$B$20,2,FALSE)*L41," ")</f>
        <v xml:space="preserve"> </v>
      </c>
    </row>
    <row r="42" spans="2:16" s="6" customFormat="1" ht="42.75" customHeight="1" x14ac:dyDescent="0.2">
      <c r="B42" s="45" t="s">
        <v>59</v>
      </c>
      <c r="C42" s="45" t="s">
        <v>60</v>
      </c>
      <c r="D42" s="46">
        <v>1</v>
      </c>
      <c r="E42" s="46"/>
      <c r="F42" s="46"/>
      <c r="G42" s="46"/>
      <c r="H42" s="46" t="str">
        <f>_xlfn.IFNA(VLOOKUP(G42,GPA!$A$2:$B$20,2,FALSE)*D42," ")</f>
        <v xml:space="preserve"> </v>
      </c>
      <c r="I42" s="51"/>
      <c r="J42" s="45" t="s">
        <v>69</v>
      </c>
      <c r="K42" s="45" t="s">
        <v>70</v>
      </c>
      <c r="L42" s="46">
        <v>3</v>
      </c>
      <c r="M42" s="46"/>
      <c r="N42" s="46"/>
      <c r="O42" s="46"/>
      <c r="P42" s="46" t="str">
        <f>_xlfn.IFNA(VLOOKUP(O42,GPA!$A$2:$B$20,2,FALSE)*L42," ")</f>
        <v xml:space="preserve"> </v>
      </c>
    </row>
    <row r="43" spans="2:16" s="6" customFormat="1" ht="42.75" customHeight="1" x14ac:dyDescent="0.2">
      <c r="B43" s="45" t="s">
        <v>63</v>
      </c>
      <c r="C43" s="45" t="s">
        <v>64</v>
      </c>
      <c r="D43" s="46">
        <v>3</v>
      </c>
      <c r="E43" s="46"/>
      <c r="F43" s="46"/>
      <c r="G43" s="46"/>
      <c r="H43" s="46" t="str">
        <f>_xlfn.IFNA(VLOOKUP(G43,GPA!$A$2:$B$20,2,FALSE)*D43," ")</f>
        <v xml:space="preserve"> </v>
      </c>
      <c r="I43" s="51"/>
      <c r="J43" s="45" t="s">
        <v>71</v>
      </c>
      <c r="K43" s="45" t="s">
        <v>72</v>
      </c>
      <c r="L43" s="46">
        <v>3</v>
      </c>
      <c r="M43" s="46"/>
      <c r="N43" s="46"/>
      <c r="O43" s="46"/>
      <c r="P43" s="46" t="str">
        <f>_xlfn.IFNA(VLOOKUP(O43,GPA!$A$2:$B$20,2,FALSE)*L43," ")</f>
        <v xml:space="preserve"> </v>
      </c>
    </row>
    <row r="44" spans="2:16" s="6" customFormat="1" ht="42.75" customHeight="1" x14ac:dyDescent="0.2">
      <c r="B44" s="45" t="s">
        <v>141</v>
      </c>
      <c r="C44" s="45" t="s">
        <v>142</v>
      </c>
      <c r="D44" s="46">
        <v>3</v>
      </c>
      <c r="E44" s="46"/>
      <c r="F44" s="46"/>
      <c r="G44" s="46"/>
      <c r="H44" s="46" t="str">
        <f>_xlfn.IFNA(VLOOKUP(G44,GPA!$A$2:$B$20,2,FALSE)*D44," ")</f>
        <v xml:space="preserve"> </v>
      </c>
      <c r="I44" s="51"/>
      <c r="J44" s="45" t="s">
        <v>73</v>
      </c>
      <c r="K44" s="45" t="s">
        <v>74</v>
      </c>
      <c r="L44" s="46">
        <v>3</v>
      </c>
      <c r="M44" s="46"/>
      <c r="N44" s="46"/>
      <c r="O44" s="46"/>
      <c r="P44" s="46" t="str">
        <f>_xlfn.IFNA(VLOOKUP(O44,GPA!$A$2:$B$20,2,FALSE)*L44," ")</f>
        <v xml:space="preserve"> </v>
      </c>
    </row>
    <row r="45" spans="2:16" s="6" customFormat="1" ht="42.75" customHeight="1" x14ac:dyDescent="0.2">
      <c r="B45" s="69" t="s">
        <v>55</v>
      </c>
      <c r="C45" s="69" t="s">
        <v>56</v>
      </c>
      <c r="D45" s="70">
        <v>3</v>
      </c>
      <c r="E45" s="70"/>
      <c r="F45" s="70"/>
      <c r="G45" s="70"/>
      <c r="H45" s="70" t="str">
        <f>_xlfn.IFNA(VLOOKUP(G45,GPA!$A$2:$B$20,2,FALSE)*D45," ")</f>
        <v xml:space="preserve"> </v>
      </c>
      <c r="I45" s="51"/>
      <c r="J45" s="45" t="s">
        <v>75</v>
      </c>
      <c r="K45" s="45" t="s">
        <v>76</v>
      </c>
      <c r="L45" s="46">
        <v>1</v>
      </c>
      <c r="M45" s="46"/>
      <c r="N45" s="46"/>
      <c r="O45" s="46"/>
      <c r="P45" s="46" t="str">
        <f>_xlfn.IFNA(VLOOKUP(O45,GPA!$A$2:$B$20,2,FALSE)*L45," ")</f>
        <v xml:space="preserve"> </v>
      </c>
    </row>
    <row r="46" spans="2:16" s="6" customFormat="1" ht="42.75" customHeight="1" x14ac:dyDescent="0.2">
      <c r="B46" s="36" t="s">
        <v>16</v>
      </c>
      <c r="C46" s="36" t="s">
        <v>95</v>
      </c>
      <c r="D46" s="37">
        <v>3</v>
      </c>
      <c r="E46" s="37"/>
      <c r="F46" s="37"/>
      <c r="G46" s="37"/>
      <c r="H46" s="37" t="str">
        <f>_xlfn.IFNA(VLOOKUP(G46,GPA!$A$2:$B$20,2,FALSE)*D46," ")</f>
        <v xml:space="preserve"> </v>
      </c>
      <c r="I46" s="51"/>
      <c r="J46" s="45" t="s">
        <v>65</v>
      </c>
      <c r="K46" s="45" t="s">
        <v>66</v>
      </c>
      <c r="L46" s="46">
        <v>3</v>
      </c>
      <c r="M46" s="46"/>
      <c r="N46" s="46"/>
      <c r="O46" s="46"/>
      <c r="P46" s="46" t="str">
        <f>_xlfn.IFNA(VLOOKUP(O46,GPA!$A$2:$B$20,2,FALSE)*L46," ")</f>
        <v xml:space="preserve"> </v>
      </c>
    </row>
    <row r="47" spans="2:16" s="6" customFormat="1" ht="42.75" customHeight="1" x14ac:dyDescent="0.2">
      <c r="B47" s="36" t="s">
        <v>42</v>
      </c>
      <c r="C47" s="36" t="s">
        <v>96</v>
      </c>
      <c r="D47" s="37">
        <v>3</v>
      </c>
      <c r="E47" s="37"/>
      <c r="F47" s="37"/>
      <c r="G47" s="37"/>
      <c r="H47" s="37" t="str">
        <f>_xlfn.IFNA(VLOOKUP(G47,GPA!$A$2:$B$20,2,FALSE)*D47," ")</f>
        <v xml:space="preserve"> </v>
      </c>
      <c r="I47" s="51"/>
      <c r="J47" s="45" t="s">
        <v>67</v>
      </c>
      <c r="K47" s="45" t="s">
        <v>68</v>
      </c>
      <c r="L47" s="46">
        <v>1</v>
      </c>
      <c r="M47" s="46"/>
      <c r="N47" s="46"/>
      <c r="O47" s="46"/>
      <c r="P47" s="46" t="str">
        <f>_xlfn.IFNA(VLOOKUP(O47,GPA!$A$2:$B$20,2,FALSE)*L47," ")</f>
        <v xml:space="preserve"> </v>
      </c>
    </row>
    <row r="48" spans="2:16" s="6" customFormat="1" ht="42.75" customHeight="1" x14ac:dyDescent="0.2">
      <c r="B48" s="65" t="s">
        <v>17</v>
      </c>
      <c r="C48" s="65" t="s">
        <v>18</v>
      </c>
      <c r="D48" s="66">
        <v>2</v>
      </c>
      <c r="E48" s="66"/>
      <c r="F48" s="66"/>
      <c r="G48" s="66"/>
      <c r="H48" s="66" t="str">
        <f>_xlfn.IFNA(VLOOKUP(G48,GPA!$A$2:$B$20,2,FALSE)*D48," ")</f>
        <v xml:space="preserve"> </v>
      </c>
      <c r="I48" s="71"/>
      <c r="J48" s="45" t="s">
        <v>61</v>
      </c>
      <c r="K48" s="45" t="s">
        <v>62</v>
      </c>
      <c r="L48" s="46">
        <v>3</v>
      </c>
      <c r="M48" s="46"/>
      <c r="N48" s="46"/>
      <c r="O48" s="46"/>
      <c r="P48" s="46" t="str">
        <f>_xlfn.IFNA(VLOOKUP(O48,GPA!$A$2:$B$20,2,FALSE)*L48," ")</f>
        <v xml:space="preserve"> </v>
      </c>
    </row>
    <row r="49" spans="2:16" s="9" customFormat="1" ht="6" customHeight="1" x14ac:dyDescent="0.2">
      <c r="B49" s="51"/>
      <c r="C49" s="51"/>
      <c r="D49" s="52"/>
      <c r="E49" s="52"/>
      <c r="F49" s="52"/>
      <c r="G49" s="52"/>
      <c r="H49" s="52"/>
      <c r="I49" s="51"/>
      <c r="J49" s="51"/>
      <c r="K49" s="51"/>
      <c r="L49" s="51"/>
      <c r="M49" s="51"/>
      <c r="N49" s="51"/>
      <c r="O49" s="51"/>
      <c r="P49" s="51"/>
    </row>
    <row r="50" spans="2:16" s="20" customFormat="1" ht="28.5" x14ac:dyDescent="0.2">
      <c r="B50" s="82"/>
      <c r="C50" s="83" t="s">
        <v>118</v>
      </c>
      <c r="D50" s="84">
        <f>SUM(D41:D48)</f>
        <v>20</v>
      </c>
      <c r="E50" s="84"/>
      <c r="F50" s="84"/>
      <c r="G50" s="84"/>
      <c r="H50" s="99"/>
      <c r="I50" s="67"/>
      <c r="J50" s="82"/>
      <c r="K50" s="83" t="s">
        <v>118</v>
      </c>
      <c r="L50" s="84">
        <f>SUM(L41:L48)</f>
        <v>20</v>
      </c>
      <c r="M50" s="84"/>
      <c r="N50" s="84"/>
      <c r="O50" s="84"/>
      <c r="P50" s="99"/>
    </row>
    <row r="51" spans="2:16" s="20" customFormat="1" ht="28.5" x14ac:dyDescent="0.2">
      <c r="B51" s="86"/>
      <c r="C51" s="87" t="s">
        <v>162</v>
      </c>
      <c r="D51" s="88"/>
      <c r="E51" s="89"/>
      <c r="F51" s="88"/>
      <c r="G51" s="97">
        <f>SUM(H41:H48)/IF((SUM(SUMIF(G41:G48,{"A*","B*","C","C-","C+","D*","F"},D41:D48)))&gt;0,SUM(SUMIF(G41:G48,{"A*","B*","C","C-","C+","D*","F"},D41:D48)),1)</f>
        <v>0</v>
      </c>
      <c r="H51" s="98"/>
      <c r="I51" s="67"/>
      <c r="J51" s="86"/>
      <c r="K51" s="87" t="s">
        <v>162</v>
      </c>
      <c r="L51" s="88"/>
      <c r="M51" s="89"/>
      <c r="N51" s="88"/>
      <c r="O51" s="97">
        <f>SUM(P41:P48)/IF((SUM(SUMIF(O41:O48,{"A*","B*","C","C-","C+","D*","F"},L41:L48)))&gt;0,SUM(SUMIF(O41:O48,{"A*","B*","C","C-","C+","D*","F"},L41:L48)),1)</f>
        <v>0</v>
      </c>
      <c r="P51" s="98"/>
    </row>
    <row r="52" spans="2:16" s="23" customFormat="1" ht="18" customHeight="1" x14ac:dyDescent="0.2">
      <c r="B52" s="21"/>
      <c r="C52" s="21"/>
      <c r="D52" s="22"/>
      <c r="E52" s="22"/>
      <c r="F52" s="22"/>
      <c r="G52" s="22"/>
      <c r="H52" s="22"/>
      <c r="I52" s="21"/>
      <c r="J52" s="21"/>
      <c r="K52" s="21"/>
      <c r="L52" s="22"/>
      <c r="M52" s="22"/>
      <c r="N52" s="22"/>
      <c r="O52" s="22"/>
      <c r="P52" s="22"/>
    </row>
    <row r="53" spans="2:16" s="6" customFormat="1" ht="42.75" customHeight="1" x14ac:dyDescent="0.2">
      <c r="B53" s="116" t="s">
        <v>125</v>
      </c>
      <c r="C53" s="117"/>
      <c r="D53" s="117"/>
      <c r="E53" s="117"/>
      <c r="F53" s="117"/>
      <c r="G53" s="117"/>
      <c r="H53" s="118"/>
      <c r="I53" s="10"/>
      <c r="J53" s="10"/>
      <c r="K53" s="10"/>
      <c r="L53" s="24"/>
      <c r="M53" s="24"/>
      <c r="N53" s="24"/>
      <c r="O53" s="24"/>
      <c r="P53" s="24"/>
    </row>
    <row r="54" spans="2:16" s="9" customFormat="1" ht="42.75" customHeight="1" x14ac:dyDescent="0.2">
      <c r="B54" s="28" t="s">
        <v>106</v>
      </c>
      <c r="C54" s="28" t="s">
        <v>107</v>
      </c>
      <c r="D54" s="29" t="s">
        <v>108</v>
      </c>
      <c r="E54" s="29" t="s">
        <v>109</v>
      </c>
      <c r="F54" s="29" t="s">
        <v>110</v>
      </c>
      <c r="G54" s="29" t="s">
        <v>145</v>
      </c>
      <c r="H54" s="29" t="s">
        <v>146</v>
      </c>
      <c r="I54" s="10"/>
      <c r="J54" s="10"/>
      <c r="K54" s="10"/>
      <c r="L54" s="24"/>
      <c r="M54" s="24"/>
      <c r="N54" s="24"/>
      <c r="O54" s="24"/>
      <c r="P54" s="24"/>
    </row>
    <row r="55" spans="2:16" s="6" customFormat="1" ht="42.75" customHeight="1" x14ac:dyDescent="0.2">
      <c r="B55" s="45" t="s">
        <v>91</v>
      </c>
      <c r="C55" s="45" t="s">
        <v>92</v>
      </c>
      <c r="D55" s="46">
        <v>0</v>
      </c>
      <c r="E55" s="46"/>
      <c r="F55" s="46"/>
      <c r="G55" s="46"/>
      <c r="H55" s="46" t="str">
        <f>_xlfn.IFNA(VLOOKUP(G55,GPA!$A$2:$B$20,2,FALSE)*D55," ")</f>
        <v xml:space="preserve"> </v>
      </c>
      <c r="I55" s="12"/>
      <c r="J55" s="10"/>
      <c r="K55" s="10"/>
      <c r="L55" s="24"/>
      <c r="M55" s="24"/>
      <c r="N55" s="24"/>
      <c r="O55" s="24"/>
      <c r="P55" s="24"/>
    </row>
    <row r="56" spans="2:16" s="9" customFormat="1" ht="6" customHeight="1" x14ac:dyDescent="0.2">
      <c r="B56" s="72"/>
      <c r="C56" s="72"/>
      <c r="D56" s="73"/>
      <c r="E56" s="73"/>
      <c r="F56" s="73"/>
      <c r="G56" s="73"/>
      <c r="H56" s="74"/>
      <c r="I56" s="10"/>
      <c r="J56" s="10"/>
      <c r="K56" s="10"/>
      <c r="L56" s="24"/>
      <c r="M56" s="24"/>
      <c r="N56" s="24"/>
      <c r="O56" s="24"/>
      <c r="P56" s="24"/>
    </row>
    <row r="57" spans="2:16" s="20" customFormat="1" ht="42.75" customHeight="1" x14ac:dyDescent="0.2">
      <c r="B57" s="53"/>
      <c r="C57" s="54" t="s">
        <v>118</v>
      </c>
      <c r="D57" s="55">
        <f>SUM(D55)</f>
        <v>0</v>
      </c>
      <c r="E57" s="55"/>
      <c r="F57" s="55"/>
      <c r="G57" s="55"/>
      <c r="H57" s="56"/>
      <c r="I57" s="19"/>
      <c r="J57" s="19"/>
      <c r="K57" s="19"/>
      <c r="L57" s="25"/>
      <c r="M57" s="25"/>
      <c r="N57" s="25"/>
      <c r="O57" s="25"/>
      <c r="P57" s="25"/>
    </row>
    <row r="58" spans="2:16" s="23" customFormat="1" ht="18" customHeight="1" x14ac:dyDescent="0.2">
      <c r="B58" s="26"/>
      <c r="C58" s="26"/>
      <c r="D58" s="27"/>
      <c r="E58" s="27"/>
      <c r="F58" s="27"/>
      <c r="G58" s="27"/>
      <c r="H58" s="27"/>
      <c r="I58" s="26"/>
      <c r="J58" s="26"/>
      <c r="K58" s="26"/>
      <c r="L58" s="27"/>
      <c r="M58" s="27"/>
      <c r="N58" s="27"/>
      <c r="O58" s="27"/>
      <c r="P58" s="27"/>
    </row>
    <row r="59" spans="2:16" s="6" customFormat="1" ht="42.75" customHeight="1" x14ac:dyDescent="0.2">
      <c r="B59" s="116" t="s">
        <v>126</v>
      </c>
      <c r="C59" s="117"/>
      <c r="D59" s="117"/>
      <c r="E59" s="117"/>
      <c r="F59" s="117"/>
      <c r="G59" s="117"/>
      <c r="H59" s="118"/>
      <c r="I59" s="75"/>
      <c r="J59" s="116" t="s">
        <v>127</v>
      </c>
      <c r="K59" s="117"/>
      <c r="L59" s="117"/>
      <c r="M59" s="117"/>
      <c r="N59" s="117"/>
      <c r="O59" s="117"/>
      <c r="P59" s="118"/>
    </row>
    <row r="60" spans="2:16" s="9" customFormat="1" ht="42.75" customHeight="1" x14ac:dyDescent="0.2">
      <c r="B60" s="28" t="s">
        <v>106</v>
      </c>
      <c r="C60" s="28" t="s">
        <v>107</v>
      </c>
      <c r="D60" s="29" t="s">
        <v>108</v>
      </c>
      <c r="E60" s="29" t="s">
        <v>109</v>
      </c>
      <c r="F60" s="29" t="s">
        <v>110</v>
      </c>
      <c r="G60" s="29" t="s">
        <v>145</v>
      </c>
      <c r="H60" s="29" t="s">
        <v>146</v>
      </c>
      <c r="I60" s="30"/>
      <c r="J60" s="28" t="s">
        <v>106</v>
      </c>
      <c r="K60" s="28" t="s">
        <v>107</v>
      </c>
      <c r="L60" s="29" t="s">
        <v>108</v>
      </c>
      <c r="M60" s="29" t="s">
        <v>109</v>
      </c>
      <c r="N60" s="29" t="s">
        <v>110</v>
      </c>
      <c r="O60" s="29" t="s">
        <v>145</v>
      </c>
      <c r="P60" s="29" t="s">
        <v>146</v>
      </c>
    </row>
    <row r="61" spans="2:16" s="6" customFormat="1" ht="42.75" customHeight="1" x14ac:dyDescent="0.2">
      <c r="B61" s="45" t="s">
        <v>85</v>
      </c>
      <c r="C61" s="45" t="s">
        <v>86</v>
      </c>
      <c r="D61" s="46">
        <v>3</v>
      </c>
      <c r="E61" s="46"/>
      <c r="F61" s="46"/>
      <c r="G61" s="46"/>
      <c r="H61" s="46" t="str">
        <f>_xlfn.IFNA(VLOOKUP(G61,GPA!$A$2:$B$20,2,FALSE)*D61," ")</f>
        <v xml:space="preserve"> </v>
      </c>
      <c r="I61" s="71"/>
      <c r="J61" s="45" t="s">
        <v>89</v>
      </c>
      <c r="K61" s="45" t="s">
        <v>90</v>
      </c>
      <c r="L61" s="46">
        <v>3</v>
      </c>
      <c r="M61" s="46"/>
      <c r="N61" s="46"/>
      <c r="O61" s="46"/>
      <c r="P61" s="46" t="str">
        <f>_xlfn.IFNA(VLOOKUP(O61,GPA!$A$2:$B$20,2,FALSE)*L61," ")</f>
        <v xml:space="preserve"> </v>
      </c>
    </row>
    <row r="62" spans="2:16" s="6" customFormat="1" ht="42.75" customHeight="1" x14ac:dyDescent="0.2">
      <c r="B62" s="45" t="s">
        <v>79</v>
      </c>
      <c r="C62" s="45" t="s">
        <v>80</v>
      </c>
      <c r="D62" s="46">
        <v>3</v>
      </c>
      <c r="E62" s="46"/>
      <c r="F62" s="46"/>
      <c r="G62" s="46"/>
      <c r="H62" s="46" t="str">
        <f>_xlfn.IFNA(VLOOKUP(G62,GPA!$A$2:$B$20,2,FALSE)*D62," ")</f>
        <v xml:space="preserve"> </v>
      </c>
      <c r="I62" s="75"/>
      <c r="J62" s="45" t="s">
        <v>139</v>
      </c>
      <c r="K62" s="45" t="s">
        <v>100</v>
      </c>
      <c r="L62" s="46">
        <v>2</v>
      </c>
      <c r="M62" s="46"/>
      <c r="N62" s="46"/>
      <c r="O62" s="46"/>
      <c r="P62" s="46" t="str">
        <f>_xlfn.IFNA(VLOOKUP(O62,GPA!$A$2:$B$20,2,FALSE)*L62," ")</f>
        <v xml:space="preserve"> </v>
      </c>
    </row>
    <row r="63" spans="2:16" s="6" customFormat="1" ht="42.75" customHeight="1" x14ac:dyDescent="0.2">
      <c r="B63" s="45" t="s">
        <v>87</v>
      </c>
      <c r="C63" s="45" t="s">
        <v>88</v>
      </c>
      <c r="D63" s="46">
        <v>3</v>
      </c>
      <c r="E63" s="46"/>
      <c r="F63" s="46"/>
      <c r="G63" s="46"/>
      <c r="H63" s="46" t="str">
        <f>_xlfn.IFNA(VLOOKUP(G63,GPA!$A$2:$B$20,2,FALSE)*D63," ")</f>
        <v xml:space="preserve"> </v>
      </c>
      <c r="I63" s="75"/>
      <c r="J63" s="45" t="s">
        <v>140</v>
      </c>
      <c r="K63" s="45" t="s">
        <v>142</v>
      </c>
      <c r="L63" s="46">
        <v>3</v>
      </c>
      <c r="M63" s="46"/>
      <c r="N63" s="46"/>
      <c r="O63" s="46"/>
      <c r="P63" s="46" t="str">
        <f>_xlfn.IFNA(VLOOKUP(O63,GPA!$A$2:$B$20,2,FALSE)*L63," ")</f>
        <v xml:space="preserve"> </v>
      </c>
    </row>
    <row r="64" spans="2:16" s="6" customFormat="1" ht="42.75" customHeight="1" x14ac:dyDescent="0.2">
      <c r="B64" s="45" t="s">
        <v>97</v>
      </c>
      <c r="C64" s="45" t="s">
        <v>98</v>
      </c>
      <c r="D64" s="46">
        <v>3</v>
      </c>
      <c r="E64" s="46"/>
      <c r="F64" s="46"/>
      <c r="G64" s="46"/>
      <c r="H64" s="46" t="str">
        <f>_xlfn.IFNA(VLOOKUP(G64,GPA!$A$2:$B$20,2,FALSE)*D64," ")</f>
        <v xml:space="preserve"> </v>
      </c>
      <c r="I64" s="75"/>
      <c r="J64" s="45" t="s">
        <v>140</v>
      </c>
      <c r="K64" s="45" t="s">
        <v>142</v>
      </c>
      <c r="L64" s="46">
        <v>3</v>
      </c>
      <c r="M64" s="46"/>
      <c r="N64" s="46"/>
      <c r="O64" s="46"/>
      <c r="P64" s="46" t="str">
        <f>_xlfn.IFNA(VLOOKUP(O64,GPA!$A$2:$B$20,2,FALSE)*L64," ")</f>
        <v xml:space="preserve"> </v>
      </c>
    </row>
    <row r="65" spans="2:16" s="6" customFormat="1" ht="42.75" customHeight="1" x14ac:dyDescent="0.2">
      <c r="B65" s="45" t="s">
        <v>81</v>
      </c>
      <c r="C65" s="45" t="s">
        <v>82</v>
      </c>
      <c r="D65" s="46">
        <v>3</v>
      </c>
      <c r="E65" s="46"/>
      <c r="F65" s="46"/>
      <c r="G65" s="46"/>
      <c r="H65" s="46" t="str">
        <f>_xlfn.IFNA(VLOOKUP(G65,GPA!$A$2:$B$20,2,FALSE)*D65," ")</f>
        <v xml:space="preserve"> </v>
      </c>
      <c r="I65" s="75"/>
      <c r="J65" s="36" t="s">
        <v>25</v>
      </c>
      <c r="K65" s="36" t="s">
        <v>26</v>
      </c>
      <c r="L65" s="37">
        <v>3</v>
      </c>
      <c r="M65" s="37"/>
      <c r="N65" s="37"/>
      <c r="O65" s="37"/>
      <c r="P65" s="37" t="str">
        <f>_xlfn.IFNA(VLOOKUP(O65,GPA!$A$2:$B$20,2,FALSE)*L65," ")</f>
        <v xml:space="preserve"> </v>
      </c>
    </row>
    <row r="66" spans="2:16" s="6" customFormat="1" ht="42.75" customHeight="1" x14ac:dyDescent="0.2">
      <c r="B66" s="45" t="s">
        <v>83</v>
      </c>
      <c r="C66" s="45" t="s">
        <v>84</v>
      </c>
      <c r="D66" s="46">
        <v>1</v>
      </c>
      <c r="E66" s="46"/>
      <c r="F66" s="46"/>
      <c r="G66" s="46"/>
      <c r="H66" s="46" t="str">
        <f>_xlfn.IFNA(VLOOKUP(G66,GPA!$A$2:$B$20,2,FALSE)*D66," ")</f>
        <v xml:space="preserve"> </v>
      </c>
      <c r="I66" s="75"/>
      <c r="J66" s="65" t="s">
        <v>22</v>
      </c>
      <c r="K66" s="65" t="s">
        <v>27</v>
      </c>
      <c r="L66" s="66">
        <v>2</v>
      </c>
      <c r="M66" s="66"/>
      <c r="N66" s="66"/>
      <c r="O66" s="66"/>
      <c r="P66" s="66" t="str">
        <f>_xlfn.IFNA(VLOOKUP(O66,GPA!$A$2:$B$20,2,FALSE)*L66," ")</f>
        <v xml:space="preserve"> </v>
      </c>
    </row>
    <row r="67" spans="2:16" s="6" customFormat="1" ht="42.75" customHeight="1" x14ac:dyDescent="0.2">
      <c r="B67" s="45" t="s">
        <v>138</v>
      </c>
      <c r="C67" s="45" t="s">
        <v>99</v>
      </c>
      <c r="D67" s="46">
        <v>2</v>
      </c>
      <c r="E67" s="46"/>
      <c r="F67" s="46"/>
      <c r="G67" s="46"/>
      <c r="H67" s="46" t="str">
        <f>_xlfn.IFNA(VLOOKUP(G67,GPA!$A$2:$B$20,2,FALSE)*D67," ")</f>
        <v xml:space="preserve"> </v>
      </c>
      <c r="I67" s="75"/>
      <c r="J67" s="65" t="s">
        <v>20</v>
      </c>
      <c r="K67" s="65" t="s">
        <v>21</v>
      </c>
      <c r="L67" s="66">
        <v>2</v>
      </c>
      <c r="M67" s="66"/>
      <c r="N67" s="66"/>
      <c r="O67" s="66"/>
      <c r="P67" s="66" t="str">
        <f>_xlfn.IFNA(VLOOKUP(O67,GPA!$A$2:$B$20,2,FALSE)*L67," ")</f>
        <v xml:space="preserve"> </v>
      </c>
    </row>
    <row r="68" spans="2:16" s="9" customFormat="1" ht="6" customHeight="1" x14ac:dyDescent="0.2">
      <c r="B68" s="75"/>
      <c r="C68" s="75"/>
      <c r="D68" s="76"/>
      <c r="E68" s="76"/>
      <c r="F68" s="76"/>
      <c r="G68" s="76"/>
      <c r="H68" s="76"/>
      <c r="I68" s="75"/>
      <c r="J68" s="75"/>
      <c r="K68" s="75"/>
      <c r="L68" s="76"/>
      <c r="M68" s="76"/>
      <c r="N68" s="76"/>
      <c r="O68" s="76"/>
      <c r="P68" s="76"/>
    </row>
    <row r="69" spans="2:16" s="20" customFormat="1" ht="28.5" x14ac:dyDescent="0.2">
      <c r="B69" s="82"/>
      <c r="C69" s="83" t="s">
        <v>118</v>
      </c>
      <c r="D69" s="84">
        <f>SUM(D61:D68)</f>
        <v>18</v>
      </c>
      <c r="E69" s="84"/>
      <c r="F69" s="84"/>
      <c r="G69" s="84"/>
      <c r="H69" s="99"/>
      <c r="I69" s="67"/>
      <c r="J69" s="82"/>
      <c r="K69" s="83" t="s">
        <v>118</v>
      </c>
      <c r="L69" s="84">
        <f>SUM(L61:L67)</f>
        <v>18</v>
      </c>
      <c r="M69" s="84"/>
      <c r="N69" s="84"/>
      <c r="O69" s="84"/>
      <c r="P69" s="99"/>
    </row>
    <row r="70" spans="2:16" s="20" customFormat="1" ht="28.5" x14ac:dyDescent="0.2">
      <c r="B70" s="86"/>
      <c r="C70" s="87" t="s">
        <v>162</v>
      </c>
      <c r="D70" s="88"/>
      <c r="E70" s="89"/>
      <c r="F70" s="88"/>
      <c r="G70" s="97">
        <f>SUM(H61:H67)/IF((SUM(SUMIF(G61:G67,{"A*","B*","C","C-","C+","D*","F"},D61:D67)))&gt;0,SUM(SUMIF(G61:G67,{"A*","B*","C","C-","C+","D*","F"},D61:D67)),1)</f>
        <v>0</v>
      </c>
      <c r="H70" s="98"/>
      <c r="I70" s="67"/>
      <c r="J70" s="86"/>
      <c r="K70" s="87" t="s">
        <v>162</v>
      </c>
      <c r="L70" s="88"/>
      <c r="M70" s="89"/>
      <c r="N70" s="88"/>
      <c r="O70" s="97">
        <f>SUM(P61:P67)/IF((SUM(SUMIF(O61:O67,{"A*","B*","C","C-","C+","D*","F"},L61:L67)))&gt;0,SUM(SUMIF(O61:O67,{"A*","B*","C","C-","C+","D*","F"},L61:L67)),1)</f>
        <v>0</v>
      </c>
      <c r="P70" s="98"/>
    </row>
    <row r="71" spans="2:16" ht="18.75" customHeight="1" x14ac:dyDescent="0.25">
      <c r="B71" s="4" t="s">
        <v>128</v>
      </c>
      <c r="C71" s="2"/>
      <c r="D71" s="3"/>
      <c r="E71" s="3"/>
      <c r="F71" s="3"/>
      <c r="G71" s="3"/>
      <c r="H71" s="3"/>
      <c r="I71" s="2"/>
      <c r="J71" s="2"/>
      <c r="K71" s="2"/>
      <c r="L71" s="3"/>
      <c r="M71" s="3"/>
      <c r="N71" s="3"/>
      <c r="O71" s="3"/>
      <c r="P71" s="3"/>
    </row>
    <row r="72" spans="2:16" ht="28.5" x14ac:dyDescent="0.2">
      <c r="B72" s="53" t="s">
        <v>147</v>
      </c>
      <c r="C72" s="54"/>
      <c r="D72" s="55"/>
      <c r="E72" s="77"/>
      <c r="F72" s="55"/>
      <c r="G72" s="55"/>
      <c r="H72" s="56"/>
      <c r="I72" s="67"/>
      <c r="J72" s="78"/>
      <c r="K72" s="78"/>
      <c r="L72" s="78"/>
      <c r="M72" s="78"/>
      <c r="N72" s="78"/>
      <c r="O72" s="78"/>
      <c r="P72" s="78"/>
    </row>
    <row r="73" spans="2:16" ht="18.75" x14ac:dyDescent="0.3">
      <c r="B73" s="79" t="s">
        <v>128</v>
      </c>
      <c r="C73" s="30"/>
      <c r="D73" s="80"/>
      <c r="E73" s="80"/>
      <c r="F73" s="80"/>
      <c r="G73" s="80"/>
      <c r="H73" s="80"/>
      <c r="I73" s="30"/>
      <c r="J73" s="30"/>
      <c r="K73" s="30"/>
      <c r="L73" s="80"/>
      <c r="M73" s="80"/>
      <c r="N73" s="80"/>
      <c r="O73" s="80"/>
      <c r="P73" s="80"/>
    </row>
    <row r="74" spans="2:16" ht="37.5" x14ac:dyDescent="0.2">
      <c r="B74" s="28" t="s">
        <v>106</v>
      </c>
      <c r="C74" s="28" t="s">
        <v>107</v>
      </c>
      <c r="D74" s="29" t="s">
        <v>108</v>
      </c>
      <c r="E74" s="29" t="s">
        <v>109</v>
      </c>
      <c r="F74" s="29" t="s">
        <v>110</v>
      </c>
      <c r="G74" s="29" t="s">
        <v>145</v>
      </c>
      <c r="H74" s="29" t="s">
        <v>146</v>
      </c>
      <c r="J74" s="28" t="s">
        <v>106</v>
      </c>
      <c r="K74" s="28" t="s">
        <v>107</v>
      </c>
      <c r="L74" s="29" t="s">
        <v>108</v>
      </c>
      <c r="M74" s="29" t="s">
        <v>109</v>
      </c>
      <c r="N74" s="29" t="s">
        <v>110</v>
      </c>
      <c r="O74" s="29" t="s">
        <v>145</v>
      </c>
      <c r="P74" s="29" t="s">
        <v>146</v>
      </c>
    </row>
    <row r="75" spans="2:16" ht="28.5" x14ac:dyDescent="0.2">
      <c r="B75" s="81" t="s">
        <v>128</v>
      </c>
      <c r="C75" s="81" t="s">
        <v>128</v>
      </c>
      <c r="D75" s="68">
        <v>0</v>
      </c>
      <c r="E75" s="68"/>
      <c r="F75" s="68"/>
      <c r="G75" s="68"/>
      <c r="H75" s="68" t="str">
        <f>_xlfn.IFNA(VLOOKUP(G75,GPA!$A$2:$B$20,2,FALSE)*D75," ")</f>
        <v xml:space="preserve"> </v>
      </c>
      <c r="J75" s="81" t="s">
        <v>128</v>
      </c>
      <c r="K75" s="81" t="s">
        <v>128</v>
      </c>
      <c r="L75" s="68">
        <v>0</v>
      </c>
      <c r="M75" s="68"/>
      <c r="N75" s="68"/>
      <c r="O75" s="68"/>
      <c r="P75" s="68" t="str">
        <f>_xlfn.IFNA(VLOOKUP(O75,GPA!$A$2:$B$20,2,FALSE)*L75," ")</f>
        <v xml:space="preserve"> </v>
      </c>
    </row>
    <row r="76" spans="2:16" ht="28.5" x14ac:dyDescent="0.2">
      <c r="B76" s="81" t="s">
        <v>128</v>
      </c>
      <c r="C76" s="81" t="s">
        <v>128</v>
      </c>
      <c r="D76" s="68">
        <v>0</v>
      </c>
      <c r="E76" s="68"/>
      <c r="F76" s="68"/>
      <c r="G76" s="68"/>
      <c r="H76" s="68" t="str">
        <f>_xlfn.IFNA(VLOOKUP(G76,GPA!$A$2:$B$20,2,FALSE)*D76," ")</f>
        <v xml:space="preserve"> </v>
      </c>
      <c r="J76" s="81" t="s">
        <v>128</v>
      </c>
      <c r="K76" s="81" t="s">
        <v>128</v>
      </c>
      <c r="L76" s="68">
        <v>0</v>
      </c>
      <c r="M76" s="68"/>
      <c r="N76" s="68"/>
      <c r="O76" s="68"/>
      <c r="P76" s="68" t="str">
        <f>_xlfn.IFNA(VLOOKUP(O76,GPA!$A$2:$B$20,2,FALSE)*L76," ")</f>
        <v xml:space="preserve"> </v>
      </c>
    </row>
    <row r="77" spans="2:16" ht="28.5" x14ac:dyDescent="0.2">
      <c r="B77" s="81" t="s">
        <v>128</v>
      </c>
      <c r="C77" s="81" t="s">
        <v>128</v>
      </c>
      <c r="D77" s="68">
        <v>0</v>
      </c>
      <c r="E77" s="68"/>
      <c r="F77" s="68"/>
      <c r="G77" s="68"/>
      <c r="H77" s="68" t="str">
        <f>_xlfn.IFNA(VLOOKUP(G77,GPA!$A$2:$B$20,2,FALSE)*D77," ")</f>
        <v xml:space="preserve"> </v>
      </c>
      <c r="J77" s="81" t="s">
        <v>128</v>
      </c>
      <c r="K77" s="81" t="s">
        <v>128</v>
      </c>
      <c r="L77" s="68">
        <v>0</v>
      </c>
      <c r="M77" s="68"/>
      <c r="N77" s="68"/>
      <c r="O77" s="68"/>
      <c r="P77" s="68" t="str">
        <f>_xlfn.IFNA(VLOOKUP(O77,GPA!$A$2:$B$20,2,FALSE)*L77," ")</f>
        <v xml:space="preserve"> </v>
      </c>
    </row>
    <row r="78" spans="2:16" ht="28.5" x14ac:dyDescent="0.2">
      <c r="B78" s="81" t="s">
        <v>128</v>
      </c>
      <c r="C78" s="81" t="s">
        <v>128</v>
      </c>
      <c r="D78" s="68">
        <v>0</v>
      </c>
      <c r="E78" s="68"/>
      <c r="F78" s="68"/>
      <c r="G78" s="68"/>
      <c r="H78" s="68" t="str">
        <f>_xlfn.IFNA(VLOOKUP(G78,GPA!$A$2:$B$20,2,FALSE)*D78," ")</f>
        <v xml:space="preserve"> </v>
      </c>
      <c r="J78" s="81" t="s">
        <v>128</v>
      </c>
      <c r="K78" s="81" t="s">
        <v>128</v>
      </c>
      <c r="L78" s="68">
        <v>0</v>
      </c>
      <c r="M78" s="68"/>
      <c r="N78" s="68"/>
      <c r="O78" s="68"/>
      <c r="P78" s="68" t="str">
        <f>_xlfn.IFNA(VLOOKUP(O78,GPA!$A$2:$B$20,2,FALSE)*L78," ")</f>
        <v xml:space="preserve"> </v>
      </c>
    </row>
    <row r="82" spans="2:16" ht="28.5" x14ac:dyDescent="0.2">
      <c r="B82" s="101" t="s">
        <v>163</v>
      </c>
      <c r="C82" s="102"/>
      <c r="D82" s="102"/>
      <c r="E82" s="102"/>
      <c r="F82" s="102"/>
      <c r="G82" s="102"/>
      <c r="H82" s="103"/>
      <c r="J82" s="82"/>
      <c r="K82" s="83" t="s">
        <v>148</v>
      </c>
      <c r="L82" s="84" t="s">
        <v>128</v>
      </c>
      <c r="M82" s="84"/>
      <c r="N82" s="84"/>
      <c r="O82" s="84"/>
      <c r="P82" s="85">
        <f>SUM(SUMIF(G12:G19,{"A*","B*","C","C-","C+","D*","F"},D12:D19),SUMIF(O12:O20,{"A*","B*","C","C-","C+","D*","F"},L12:L20),SUMIF(G27:G33,{"A*","B*","C","C-","C+","D*","F"},D27:D33),SUMIF(O27:O34,{"A*","B*","C","C-","C+","D*","F"},L27:L34),SUMIF(G41:G48,{"A*","B*","C","C-","C+","D*","F"},D41:D48),SUMIF(O41:O48,{"A*","B*","C","C-","C+","D*","F"},L41:L48),SUMIF(G55,{"A*","B*","C","C-","C+","D*","F"},D55),SUMIF(G61:G67,{"A*","B*","C","C-","C+","D*","F"},D61:D67),SUMIF(O61:O67,{"A*","B*","C","C-","C+","D*","F"},L61:L67),SUMIF(G75:G78,{"A*","B*","C","C-","C+","D*","F"},D75:D78),SUMIF(O75:O78,{"A*","B*","C","C-","C+","D*","F"},L75:L78))</f>
        <v>0</v>
      </c>
    </row>
    <row r="83" spans="2:16" ht="28.5" x14ac:dyDescent="0.2">
      <c r="B83" s="104"/>
      <c r="C83" s="105"/>
      <c r="D83" s="105"/>
      <c r="E83" s="105"/>
      <c r="F83" s="105"/>
      <c r="G83" s="105"/>
      <c r="H83" s="106"/>
      <c r="J83" s="86"/>
      <c r="K83" s="87" t="s">
        <v>149</v>
      </c>
      <c r="L83" s="88"/>
      <c r="M83" s="89"/>
      <c r="N83" s="88"/>
      <c r="O83" s="88"/>
      <c r="P83" s="90">
        <f>SUM(H12:H19,P12:P20,H27:H33,P27:P34,H41:H48,P41:P48,H55,H61:H67,P61:P67,H75:H78,P75:P78)/IF(P82&gt;0,P82,1)</f>
        <v>0</v>
      </c>
    </row>
    <row r="84" spans="2:16" x14ac:dyDescent="0.2">
      <c r="B84" s="104"/>
      <c r="C84" s="105"/>
      <c r="D84" s="105"/>
      <c r="E84" s="105"/>
      <c r="F84" s="105"/>
      <c r="G84" s="105"/>
      <c r="H84" s="106"/>
    </row>
    <row r="85" spans="2:16" x14ac:dyDescent="0.2">
      <c r="B85" s="107"/>
      <c r="C85" s="108"/>
      <c r="D85" s="108"/>
      <c r="E85" s="108"/>
      <c r="F85" s="108"/>
      <c r="G85" s="108"/>
      <c r="H85" s="109"/>
    </row>
  </sheetData>
  <mergeCells count="16">
    <mergeCell ref="B9:P9"/>
    <mergeCell ref="B82:H85"/>
    <mergeCell ref="B1:P5"/>
    <mergeCell ref="D6:J6"/>
    <mergeCell ref="K6:P6"/>
    <mergeCell ref="D7:J7"/>
    <mergeCell ref="K7:P7"/>
    <mergeCell ref="B53:H53"/>
    <mergeCell ref="B59:H59"/>
    <mergeCell ref="J59:P59"/>
    <mergeCell ref="B10:H10"/>
    <mergeCell ref="J10:P10"/>
    <mergeCell ref="B25:H25"/>
    <mergeCell ref="J25:P25"/>
    <mergeCell ref="B39:H39"/>
    <mergeCell ref="J39:P39"/>
  </mergeCells>
  <phoneticPr fontId="1" type="noConversion"/>
  <pageMargins left="0.25" right="0.25" top="0.75" bottom="0.75" header="0.3" footer="0.3"/>
  <pageSetup paperSize="9" scale="28"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sqref="A1:B20"/>
    </sheetView>
  </sheetViews>
  <sheetFormatPr defaultRowHeight="12.75" x14ac:dyDescent="0.2"/>
  <sheetData>
    <row r="1" spans="1:2" ht="15" thickBot="1" x14ac:dyDescent="0.25">
      <c r="A1" s="91" t="s">
        <v>145</v>
      </c>
      <c r="B1" s="92" t="s">
        <v>150</v>
      </c>
    </row>
    <row r="2" spans="1:2" ht="15.75" thickBot="1" x14ac:dyDescent="0.25">
      <c r="A2" s="93" t="s">
        <v>151</v>
      </c>
      <c r="B2" s="94">
        <v>4</v>
      </c>
    </row>
    <row r="3" spans="1:2" ht="15.75" thickBot="1" x14ac:dyDescent="0.25">
      <c r="A3" s="93" t="s">
        <v>152</v>
      </c>
      <c r="B3" s="94">
        <v>3.7</v>
      </c>
    </row>
    <row r="4" spans="1:2" ht="15.75" thickBot="1" x14ac:dyDescent="0.25">
      <c r="A4" s="93" t="s">
        <v>153</v>
      </c>
      <c r="B4" s="94">
        <v>3.3</v>
      </c>
    </row>
    <row r="5" spans="1:2" ht="15.75" thickBot="1" x14ac:dyDescent="0.25">
      <c r="A5" s="93" t="s">
        <v>154</v>
      </c>
      <c r="B5" s="94">
        <v>3</v>
      </c>
    </row>
    <row r="6" spans="1:2" ht="15.75" thickBot="1" x14ac:dyDescent="0.25">
      <c r="A6" s="93" t="s">
        <v>155</v>
      </c>
      <c r="B6" s="94">
        <v>2.7</v>
      </c>
    </row>
    <row r="7" spans="1:2" ht="15.75" thickBot="1" x14ac:dyDescent="0.25">
      <c r="A7" s="93" t="s">
        <v>156</v>
      </c>
      <c r="B7" s="95">
        <v>2.2999999999999998</v>
      </c>
    </row>
    <row r="8" spans="1:2" ht="15.75" thickBot="1" x14ac:dyDescent="0.25">
      <c r="A8" s="93" t="s">
        <v>157</v>
      </c>
      <c r="B8" s="94">
        <v>2</v>
      </c>
    </row>
    <row r="9" spans="1:2" ht="15.75" thickBot="1" x14ac:dyDescent="0.25">
      <c r="A9" s="93" t="s">
        <v>158</v>
      </c>
      <c r="B9" s="94">
        <v>1.7</v>
      </c>
    </row>
    <row r="10" spans="1:2" ht="15.75" thickBot="1" x14ac:dyDescent="0.25">
      <c r="A10" s="93" t="s">
        <v>159</v>
      </c>
      <c r="B10" s="94">
        <v>1.3</v>
      </c>
    </row>
    <row r="11" spans="1:2" ht="15.75" thickBot="1" x14ac:dyDescent="0.25">
      <c r="A11" s="93" t="s">
        <v>160</v>
      </c>
      <c r="B11" s="94">
        <v>1</v>
      </c>
    </row>
    <row r="12" spans="1:2" ht="15.75" thickBot="1" x14ac:dyDescent="0.25">
      <c r="A12" s="93" t="s">
        <v>161</v>
      </c>
      <c r="B12" s="96">
        <v>0</v>
      </c>
    </row>
    <row r="13" spans="1:2" ht="15.75" thickBot="1" x14ac:dyDescent="0.25">
      <c r="A13" s="93" t="s">
        <v>164</v>
      </c>
      <c r="B13" s="96">
        <v>0</v>
      </c>
    </row>
    <row r="14" spans="1:2" ht="15.75" thickBot="1" x14ac:dyDescent="0.25">
      <c r="A14" s="93" t="s">
        <v>165</v>
      </c>
      <c r="B14" s="94">
        <v>0</v>
      </c>
    </row>
    <row r="15" spans="1:2" ht="15.75" thickBot="1" x14ac:dyDescent="0.25">
      <c r="A15" s="93" t="s">
        <v>166</v>
      </c>
      <c r="B15" s="94">
        <v>0</v>
      </c>
    </row>
    <row r="16" spans="1:2" ht="15.75" thickBot="1" x14ac:dyDescent="0.25">
      <c r="A16" s="93" t="s">
        <v>167</v>
      </c>
      <c r="B16" s="94">
        <v>0</v>
      </c>
    </row>
    <row r="17" spans="1:2" ht="15.75" thickBot="1" x14ac:dyDescent="0.25">
      <c r="A17" s="93" t="s">
        <v>168</v>
      </c>
      <c r="B17" s="94">
        <v>0</v>
      </c>
    </row>
    <row r="18" spans="1:2" ht="15.75" thickBot="1" x14ac:dyDescent="0.25">
      <c r="A18" s="93" t="s">
        <v>169</v>
      </c>
      <c r="B18" s="94">
        <v>0</v>
      </c>
    </row>
    <row r="19" spans="1:2" ht="15.75" thickBot="1" x14ac:dyDescent="0.25">
      <c r="A19" s="93" t="s">
        <v>170</v>
      </c>
      <c r="B19" s="94">
        <v>0</v>
      </c>
    </row>
    <row r="20" spans="1:2" ht="15.75" thickBot="1" x14ac:dyDescent="0.25">
      <c r="A20" s="93" t="s">
        <v>171</v>
      </c>
      <c r="B20" s="9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ARE-2019- GPA Calculator</vt:lpstr>
      <vt:lpstr>GPA</vt:lpstr>
    </vt:vector>
  </TitlesOfParts>
  <Company>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bkpai</dc:creator>
  <cp:lastModifiedBy>Muhammad Anan</cp:lastModifiedBy>
  <cp:lastPrinted>2020-01-15T09:52:45Z</cp:lastPrinted>
  <dcterms:created xsi:type="dcterms:W3CDTF">2004-10-20T19:34:25Z</dcterms:created>
  <dcterms:modified xsi:type="dcterms:W3CDTF">2020-02-04T11:55:41Z</dcterms:modified>
</cp:coreProperties>
</file>