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0"/>
  <workbookPr/>
  <mc:AlternateContent xmlns:mc="http://schemas.openxmlformats.org/markup-compatibility/2006">
    <mc:Choice Requires="x15">
      <x15ac:absPath xmlns:x15ac="http://schemas.microsoft.com/office/spreadsheetml/2010/11/ac" url="/Users/mbahloul/Desktop/BME_Documents/"/>
    </mc:Choice>
  </mc:AlternateContent>
  <xr:revisionPtr revIDLastSave="0" documentId="8_{A6147B7D-F266-734B-BAC8-A8CEBAA029E3}" xr6:coauthVersionLast="47" xr6:coauthVersionMax="47" xr10:uidLastSave="{00000000-0000-0000-0000-000000000000}"/>
  <bookViews>
    <workbookView xWindow="34400" yWindow="0" windowWidth="25600" windowHeight="14400" tabRatio="500" xr2:uid="{00000000-000D-0000-FFFF-FFFF00000000}"/>
  </bookViews>
  <sheets>
    <sheet name="BME 2026 GPA Calculator" sheetId="1" r:id="rId1"/>
    <sheet name="GPA" sheetId="2" state="hidden" r:id="rId2"/>
  </sheets>
  <definedNames>
    <definedName name="Grade" localSheetId="0">GPA!$A$2:$A$18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P85" i="1" l="1" a="1"/>
  <c r="P85" i="1" s="1"/>
  <c r="P84" i="1" a="1"/>
  <c r="P84" i="1" s="1"/>
  <c r="P83" i="1" a="1"/>
  <c r="P83" i="1" s="1"/>
  <c r="P78" i="1"/>
  <c r="H78" i="1"/>
  <c r="P77" i="1"/>
  <c r="H77" i="1"/>
  <c r="P76" i="1"/>
  <c r="H76" i="1"/>
  <c r="P75" i="1"/>
  <c r="H75" i="1"/>
  <c r="P74" i="1"/>
  <c r="H74" i="1"/>
  <c r="P73" i="1"/>
  <c r="H73" i="1"/>
  <c r="L67" i="1"/>
  <c r="D67" i="1"/>
  <c r="H66" i="1"/>
  <c r="P65" i="1"/>
  <c r="H65" i="1"/>
  <c r="P64" i="1"/>
  <c r="H64" i="1"/>
  <c r="P63" i="1"/>
  <c r="H63" i="1"/>
  <c r="P62" i="1"/>
  <c r="H62" i="1"/>
  <c r="P61" i="1"/>
  <c r="H61" i="1"/>
  <c r="P60" i="1"/>
  <c r="O68" i="1" s="1" a="1"/>
  <c r="O68" i="1" s="1"/>
  <c r="H60" i="1"/>
  <c r="G68" i="1" s="1" a="1"/>
  <c r="G68" i="1" s="1"/>
  <c r="D56" i="1"/>
  <c r="H54" i="1"/>
  <c r="L49" i="1"/>
  <c r="D49" i="1"/>
  <c r="P47" i="1"/>
  <c r="H47" i="1"/>
  <c r="P46" i="1"/>
  <c r="H46" i="1"/>
  <c r="P45" i="1"/>
  <c r="H45" i="1"/>
  <c r="P44" i="1"/>
  <c r="H44" i="1"/>
  <c r="P43" i="1"/>
  <c r="H43" i="1"/>
  <c r="P42" i="1"/>
  <c r="H42" i="1"/>
  <c r="G50" i="1" s="1" a="1"/>
  <c r="G50" i="1" s="1"/>
  <c r="P41" i="1"/>
  <c r="O50" i="1" s="1" a="1"/>
  <c r="O50" i="1" s="1"/>
  <c r="H41" i="1"/>
  <c r="P40" i="1"/>
  <c r="H40" i="1"/>
  <c r="P39" i="1"/>
  <c r="H39" i="1"/>
  <c r="L34" i="1"/>
  <c r="D34" i="1"/>
  <c r="P32" i="1"/>
  <c r="H32" i="1"/>
  <c r="P31" i="1"/>
  <c r="H31" i="1"/>
  <c r="P30" i="1"/>
  <c r="H30" i="1"/>
  <c r="P29" i="1"/>
  <c r="H29" i="1"/>
  <c r="P28" i="1"/>
  <c r="H28" i="1"/>
  <c r="P27" i="1"/>
  <c r="H27" i="1"/>
  <c r="G35" i="1" s="1" a="1"/>
  <c r="G35" i="1" s="1"/>
  <c r="P26" i="1"/>
  <c r="H26" i="1"/>
  <c r="L21" i="1"/>
  <c r="D21" i="1"/>
  <c r="P19" i="1"/>
  <c r="H19" i="1"/>
  <c r="P18" i="1"/>
  <c r="H18" i="1"/>
  <c r="P17" i="1"/>
  <c r="H17" i="1"/>
  <c r="P16" i="1"/>
  <c r="H16" i="1"/>
  <c r="P15" i="1"/>
  <c r="H15" i="1"/>
  <c r="P14" i="1"/>
  <c r="O22" i="1" s="1" a="1"/>
  <c r="O22" i="1" s="1"/>
  <c r="H14" i="1"/>
  <c r="P13" i="1"/>
  <c r="H13" i="1"/>
  <c r="P12" i="1"/>
  <c r="H12" i="1"/>
  <c r="P82" i="1" s="1"/>
  <c r="O35" i="1" l="1" a="1"/>
  <c r="O35" i="1" s="1"/>
  <c r="G22" i="1" a="1"/>
  <c r="G22" i="1" s="1"/>
  <c r="P86" i="1"/>
  <c r="B9" i="1"/>
</calcChain>
</file>

<file path=xl/sharedStrings.xml><?xml version="1.0" encoding="utf-8"?>
<sst xmlns="http://schemas.openxmlformats.org/spreadsheetml/2006/main" count="248" uniqueCount="158">
  <si>
    <t>Alfaisal University
Bachelor of Biomedical Engineering
Study Plan Summary
Effective: Fall 2026</t>
  </si>
  <si>
    <t xml:space="preserve">Student:  </t>
  </si>
  <si>
    <t>ID#:</t>
  </si>
  <si>
    <t>Email:</t>
  </si>
  <si>
    <t>Advisor:</t>
  </si>
  <si>
    <t xml:space="preserve">Starting Semester: </t>
  </si>
  <si>
    <t>Expected Graduation:</t>
  </si>
  <si>
    <t>Freshman Year - Fall Semester</t>
  </si>
  <si>
    <t>Freshman Year - Spring Semester</t>
  </si>
  <si>
    <t>Course Code</t>
  </si>
  <si>
    <t>Course-Title</t>
  </si>
  <si>
    <t>CRHs</t>
  </si>
  <si>
    <t>Semester
Taken</t>
  </si>
  <si>
    <t>Retake/
Transfer</t>
  </si>
  <si>
    <t>Grade</t>
  </si>
  <si>
    <t>Points</t>
  </si>
  <si>
    <t>CoE 100</t>
  </si>
  <si>
    <t>Student Orientation and Academic Success</t>
  </si>
  <si>
    <t>BME 100</t>
  </si>
  <si>
    <t>Introduction to Biomedical Engineering</t>
  </si>
  <si>
    <t>CHM 101</t>
  </si>
  <si>
    <t>General Chemistry I</t>
  </si>
  <si>
    <t>BME 102</t>
  </si>
  <si>
    <t>Foundations of Biomaterials Engineering</t>
  </si>
  <si>
    <t>CHM 101 L</t>
  </si>
  <si>
    <t>General Chemistry I Lab</t>
  </si>
  <si>
    <t>BME 102 L</t>
  </si>
  <si>
    <t>Foundations of Biomaterials Engineering Lab</t>
  </si>
  <si>
    <t>MAT 101</t>
  </si>
  <si>
    <t>Calculus I</t>
  </si>
  <si>
    <t>SE 100</t>
  </si>
  <si>
    <t>Programming for Engineers</t>
  </si>
  <si>
    <t>PHU 103</t>
  </si>
  <si>
    <t>Physics I</t>
  </si>
  <si>
    <t>SE 100 L</t>
  </si>
  <si>
    <t>Programming for Engineers Lab</t>
  </si>
  <si>
    <t>PHU 103 L</t>
  </si>
  <si>
    <t>Physics I Lab</t>
  </si>
  <si>
    <t>MAT 112</t>
  </si>
  <si>
    <t>Calculus II</t>
  </si>
  <si>
    <t>ENG 101</t>
  </si>
  <si>
    <t>University Writing</t>
  </si>
  <si>
    <t>PHU 124</t>
  </si>
  <si>
    <t>Physics II</t>
  </si>
  <si>
    <t>AI 102</t>
  </si>
  <si>
    <t>AI Foundations for Everyone</t>
  </si>
  <si>
    <t>PHU 124 L</t>
  </si>
  <si>
    <t>Physics II Lab</t>
  </si>
  <si>
    <t>Total</t>
  </si>
  <si>
    <t>Semester GPA</t>
  </si>
  <si>
    <t>Sophomore Year - Fall Semester</t>
  </si>
  <si>
    <t>Sophomore Year - Spring Semester</t>
  </si>
  <si>
    <t>BME 200</t>
  </si>
  <si>
    <t>Human Anatomy</t>
  </si>
  <si>
    <t>BME 202</t>
  </si>
  <si>
    <t>Biomechanics</t>
  </si>
  <si>
    <t>BME 200 L</t>
  </si>
  <si>
    <t>Human Anatomy Lab</t>
  </si>
  <si>
    <t>BME 210</t>
  </si>
  <si>
    <t>Human Physiology</t>
  </si>
  <si>
    <t>BME 201</t>
  </si>
  <si>
    <t>Electrical Circuits for Biomedical Applications</t>
  </si>
  <si>
    <t>EE 209</t>
  </si>
  <si>
    <t>Applied Electromagnetics</t>
  </si>
  <si>
    <t>BME 201 L</t>
  </si>
  <si>
    <t>Electrical Circuits for Biomedical Applications Lab</t>
  </si>
  <si>
    <t>MAT 224</t>
  </si>
  <si>
    <t>Numerical Methods</t>
  </si>
  <si>
    <t>MAT 211</t>
  </si>
  <si>
    <t>Calculus III</t>
  </si>
  <si>
    <t>STA 212</t>
  </si>
  <si>
    <t>Probability and Statistics</t>
  </si>
  <si>
    <t>MAT 212</t>
  </si>
  <si>
    <t>Linear Algebra</t>
  </si>
  <si>
    <t>ENG 222</t>
  </si>
  <si>
    <t>Technical Writing</t>
  </si>
  <si>
    <t>MAT 213</t>
  </si>
  <si>
    <t>Differential Equations</t>
  </si>
  <si>
    <t>Junior Year - Fall Semester</t>
  </si>
  <si>
    <t>Junior Year - Spring Semester</t>
  </si>
  <si>
    <t>BME 301</t>
  </si>
  <si>
    <t>Biomedical Signals and Systems</t>
  </si>
  <si>
    <t>BME 302</t>
  </si>
  <si>
    <t>Modelling and Control of Biomedical Systems</t>
  </si>
  <si>
    <t>BME 301 L</t>
  </si>
  <si>
    <t>Biomedical Signals and Systems Lab</t>
  </si>
  <si>
    <t>BME 302 L</t>
  </si>
  <si>
    <t>Modelling and Control of Biomedical Systems Lab</t>
  </si>
  <si>
    <t>BME 303</t>
  </si>
  <si>
    <t>Biomedical Electronics</t>
  </si>
  <si>
    <t>BME 304</t>
  </si>
  <si>
    <t>Biomedical Image Processing</t>
  </si>
  <si>
    <t>BME 303 L</t>
  </si>
  <si>
    <t>Biomedical Electronics Lab</t>
  </si>
  <si>
    <t>BME 304 L</t>
  </si>
  <si>
    <t>Biomedical Image Processing Lab</t>
  </si>
  <si>
    <t>BME 305</t>
  </si>
  <si>
    <t>Biomedical Imaging Systems</t>
  </si>
  <si>
    <t>BME 306</t>
  </si>
  <si>
    <t>Biomedical Instrumentation</t>
  </si>
  <si>
    <t>BME 307</t>
  </si>
  <si>
    <t>Bio Fluid Dynamics</t>
  </si>
  <si>
    <t>BME 306 L</t>
  </si>
  <si>
    <t>Biomedical Instrumentation Lab</t>
  </si>
  <si>
    <t>BME 307 L</t>
  </si>
  <si>
    <t>Bio Fluid Dynamics Lab</t>
  </si>
  <si>
    <t>BME 308</t>
  </si>
  <si>
    <t>Healthcare Management Systems</t>
  </si>
  <si>
    <t>Social Sciences Elective I</t>
  </si>
  <si>
    <t>Social Sciences Elective II</t>
  </si>
  <si>
    <t>Junior Year - Summer Semester</t>
  </si>
  <si>
    <t>Space to Write any Comment</t>
  </si>
  <si>
    <t>BME 390</t>
  </si>
  <si>
    <t>Biomedical Engineering Internship</t>
  </si>
  <si>
    <t>Senior Year - Fall Semester</t>
  </si>
  <si>
    <t>Senior Year - Spring Semester</t>
  </si>
  <si>
    <t>BME 405</t>
  </si>
  <si>
    <t>Artificial Intelligence in Biomedical Engineering</t>
  </si>
  <si>
    <t>BME 402</t>
  </si>
  <si>
    <t>Medical Device Quality &amp; Regulatory Systems</t>
  </si>
  <si>
    <t>BME 4 _ _</t>
  </si>
  <si>
    <t>BME Elective I</t>
  </si>
  <si>
    <t>BME Elective III</t>
  </si>
  <si>
    <t>BME Elective II</t>
  </si>
  <si>
    <t>BME Elective IV</t>
  </si>
  <si>
    <t>BME 495</t>
  </si>
  <si>
    <t>Capstone Project I</t>
  </si>
  <si>
    <t>BME 496</t>
  </si>
  <si>
    <t>Capstone Project II</t>
  </si>
  <si>
    <t>BME 499</t>
  </si>
  <si>
    <t>Ethics and Professional Development</t>
  </si>
  <si>
    <t>Arts and Humanities Elective I</t>
  </si>
  <si>
    <t xml:space="preserve"> </t>
  </si>
  <si>
    <t xml:space="preserve">Additional Courses </t>
  </si>
  <si>
    <t xml:space="preserve">Disclaimer: This GPA calculator is for unofficial use ONLY. It is intended to be a guide for estimating the GPA of completed and future course work. It does not represent official grades and results will vary based on the information you provide. You should consult with your advisor when selecting courses during scheduling, including course repeats. </t>
  </si>
  <si>
    <t>Total Point</t>
  </si>
  <si>
    <t>Total Credit Hours Awarded</t>
  </si>
  <si>
    <t>Total Credit Hours Attempted</t>
  </si>
  <si>
    <t>Total Credit Hours to be included in CGPA</t>
  </si>
  <si>
    <t>Cumulative GPA</t>
  </si>
  <si>
    <t>GPA</t>
  </si>
  <si>
    <t>A+</t>
  </si>
  <si>
    <t>A</t>
  </si>
  <si>
    <t>B+</t>
  </si>
  <si>
    <t>B</t>
  </si>
  <si>
    <t>C+</t>
  </si>
  <si>
    <t>C</t>
  </si>
  <si>
    <t>D+</t>
  </si>
  <si>
    <t>D</t>
  </si>
  <si>
    <t>F</t>
  </si>
  <si>
    <t>P</t>
  </si>
  <si>
    <t>NP</t>
  </si>
  <si>
    <t>CC</t>
  </si>
  <si>
    <t>CR</t>
  </si>
  <si>
    <t>R</t>
  </si>
  <si>
    <t>DN</t>
  </si>
  <si>
    <t>W</t>
  </si>
  <si>
    <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</si>
</sst>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Calibri"/>
      <family val="2"/>
      <charset val="1"/>
    </font>
    <font>
      <b/>
      <sz val="14"/>
      <name val="Calibri"/>
      <family val="2"/>
      <charset val="1"/>
    </font>
    <font>
      <b/>
      <sz val="11"/>
      <name val="Calibri"/>
      <family val="2"/>
      <charset val="1"/>
    </font>
    <font>
      <b/>
      <sz val="11"/>
      <color rgb="FF00B050"/>
      <name val="Calibri"/>
      <family val="2"/>
      <charset val="1"/>
    </font>
    <font>
      <b/>
      <sz val="11"/>
      <color rgb="FF000000"/>
      <name val="Calibri"/>
      <family val="2"/>
      <charset val="1"/>
    </font>
    <font>
      <b/>
      <sz val="11"/>
      <color theme="1"/>
      <name val="Calibri (Body)"/>
      <charset val="1"/>
    </font>
    <font>
      <sz val="11"/>
      <color theme="1"/>
      <name val="Calibri (Body)"/>
      <charset val="1"/>
    </font>
    <font>
      <b/>
      <sz val="11"/>
      <color rgb="FFC00000"/>
      <name val="Calibri"/>
      <charset val="1"/>
    </font>
    <font>
      <b/>
      <sz val="11"/>
      <color theme="3"/>
      <name val="Calibri (Body)"/>
      <charset val="1"/>
    </font>
    <font>
      <b/>
      <sz val="11"/>
      <color rgb="FF002060"/>
      <name val="Calibri (Body)"/>
      <charset val="1"/>
    </font>
    <font>
      <b/>
      <sz val="11"/>
      <color rgb="FF0070C0"/>
      <name val="Calibri"/>
      <charset val="1"/>
    </font>
    <font>
      <b/>
      <sz val="11"/>
      <color rgb="FF000000"/>
      <name val="Calibri"/>
      <charset val="1"/>
    </font>
    <font>
      <b/>
      <sz val="11"/>
      <color rgb="FF00B050"/>
      <name val="Calibri"/>
      <charset val="1"/>
    </font>
    <font>
      <b/>
      <sz val="11"/>
      <color theme="1"/>
      <name val="Calibri"/>
      <family val="2"/>
      <charset val="1"/>
    </font>
    <font>
      <b/>
      <sz val="11"/>
      <color rgb="FFFF0000"/>
      <name val="Calibri (Body)"/>
      <charset val="1"/>
    </font>
    <font>
      <sz val="11"/>
      <color rgb="FF9C0006"/>
      <name val="Calibri (Body)"/>
      <charset val="1"/>
    </font>
    <font>
      <sz val="11"/>
      <color rgb="FFC00000"/>
      <name val="Calibri (Body)"/>
      <charset val="1"/>
    </font>
    <font>
      <b/>
      <sz val="11"/>
      <color rgb="FFE65D00"/>
      <name val="Calibri"/>
      <family val="2"/>
      <charset val="1"/>
    </font>
    <font>
      <b/>
      <sz val="11"/>
      <color rgb="FFFF0000"/>
      <name val="Calibri"/>
      <family val="2"/>
      <charset val="1"/>
    </font>
    <font>
      <b/>
      <sz val="11"/>
      <color rgb="FFC00000"/>
      <name val="Calibri (Body)"/>
      <charset val="1"/>
    </font>
    <font>
      <b/>
      <sz val="11"/>
      <color rgb="FF0070C0"/>
      <name val="Calibri (Body)"/>
      <charset val="1"/>
    </font>
    <font>
      <sz val="11"/>
      <color rgb="FFFF0000"/>
      <name val="Calibri"/>
      <family val="2"/>
      <charset val="1"/>
    </font>
    <font>
      <b/>
      <sz val="11"/>
      <color rgb="FF000000"/>
      <name val="Calibri (Body)"/>
      <charset val="1"/>
    </font>
    <font>
      <sz val="11"/>
      <color rgb="FFFF0000"/>
      <name val="Calibri (Body)"/>
      <charset val="1"/>
    </font>
    <font>
      <b/>
      <sz val="11"/>
      <color rgb="FF00B050"/>
      <name val="Calibri (Body)"/>
      <charset val="1"/>
    </font>
    <font>
      <b/>
      <sz val="11"/>
      <color rgb="FF000000"/>
      <name val="Times New Roman"/>
      <family val="1"/>
      <charset val="1"/>
    </font>
    <font>
      <sz val="11"/>
      <color rgb="FF000000"/>
      <name val="Times New Roman"/>
      <family val="1"/>
      <charset val="1"/>
    </font>
  </fonts>
  <fills count="7">
    <fill>
      <patternFill patternType="none"/>
    </fill>
    <fill>
      <patternFill patternType="gray125"/>
    </fill>
    <fill>
      <patternFill patternType="solid">
        <fgColor theme="0"/>
        <bgColor rgb="FFF2F2F2"/>
      </patternFill>
    </fill>
    <fill>
      <patternFill patternType="solid">
        <fgColor theme="4" tint="0.79989013336588644"/>
        <bgColor rgb="FFF2F2F2"/>
      </patternFill>
    </fill>
    <fill>
      <patternFill patternType="solid">
        <fgColor theme="0" tint="-4.9989318521683403E-2"/>
        <bgColor rgb="FFFFFFFF"/>
      </patternFill>
    </fill>
    <fill>
      <patternFill patternType="solid">
        <fgColor theme="5" tint="0.79989013336588644"/>
        <bgColor rgb="FFDCE6F2"/>
      </patternFill>
    </fill>
    <fill>
      <patternFill patternType="solid">
        <fgColor rgb="FFA6A6A6"/>
        <bgColor rgb="FFC0C0C0"/>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thin">
        <color auto="1"/>
      </left>
      <right/>
      <top/>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s>
  <cellStyleXfs count="1">
    <xf numFmtId="0" fontId="0" fillId="0" borderId="0"/>
  </cellStyleXfs>
  <cellXfs count="94">
    <xf numFmtId="0" fontId="0" fillId="0" borderId="0" xfId="0"/>
    <xf numFmtId="0" fontId="5" fillId="4" borderId="1" xfId="0" applyFont="1" applyFill="1" applyBorder="1" applyAlignment="1">
      <alignment horizontal="left" vertical="center"/>
    </xf>
    <xf numFmtId="0" fontId="0" fillId="2" borderId="0" xfId="0" applyFill="1" applyAlignment="1">
      <alignment vertical="center"/>
    </xf>
    <xf numFmtId="0" fontId="0" fillId="0" borderId="0" xfId="0" applyAlignment="1">
      <alignment vertical="center"/>
    </xf>
    <xf numFmtId="0" fontId="0" fillId="0" borderId="0" xfId="0" applyAlignment="1">
      <alignment horizontal="center" vertical="center"/>
    </xf>
    <xf numFmtId="0" fontId="2" fillId="3" borderId="2" xfId="0" applyFont="1" applyFill="1" applyBorder="1" applyAlignment="1">
      <alignment wrapText="1"/>
    </xf>
    <xf numFmtId="0" fontId="2" fillId="3" borderId="2" xfId="0" applyFont="1" applyFill="1" applyBorder="1" applyAlignment="1" applyProtection="1">
      <alignment wrapText="1"/>
      <protection locked="0"/>
    </xf>
    <xf numFmtId="0" fontId="5" fillId="0" borderId="0" xfId="0" applyFont="1" applyAlignment="1">
      <alignment vertical="center"/>
    </xf>
    <xf numFmtId="0" fontId="5" fillId="4" borderId="2" xfId="0" applyFont="1" applyFill="1" applyBorder="1" applyAlignment="1">
      <alignment vertical="center" wrapText="1"/>
    </xf>
    <xf numFmtId="0" fontId="5" fillId="4" borderId="2" xfId="0" applyFont="1" applyFill="1" applyBorder="1" applyAlignment="1">
      <alignment horizontal="center" vertical="center" wrapText="1"/>
    </xf>
    <xf numFmtId="0" fontId="6" fillId="0" borderId="0" xfId="0" applyFont="1" applyAlignment="1">
      <alignment vertical="center"/>
    </xf>
    <xf numFmtId="0" fontId="7" fillId="0" borderId="2" xfId="0" applyFont="1" applyBorder="1" applyAlignment="1">
      <alignment vertical="center" wrapText="1"/>
    </xf>
    <xf numFmtId="0" fontId="7" fillId="0" borderId="2" xfId="0" applyFont="1" applyBorder="1" applyAlignment="1">
      <alignment horizontal="center" vertical="center" wrapText="1"/>
    </xf>
    <xf numFmtId="0" fontId="8" fillId="0" borderId="2" xfId="0" applyFont="1" applyBorder="1" applyAlignment="1" applyProtection="1">
      <alignment horizontal="center" vertical="center"/>
      <protection locked="0"/>
    </xf>
    <xf numFmtId="0" fontId="9" fillId="0" borderId="2" xfId="0" applyFont="1" applyBorder="1" applyAlignment="1" applyProtection="1">
      <alignment horizontal="center" vertical="center" wrapText="1"/>
      <protection locked="0"/>
    </xf>
    <xf numFmtId="2" fontId="8" fillId="4" borderId="2" xfId="0" applyNumberFormat="1" applyFont="1" applyFill="1" applyBorder="1" applyAlignment="1" applyProtection="1">
      <alignment horizontal="center" vertical="center"/>
      <protection hidden="1"/>
    </xf>
    <xf numFmtId="0" fontId="10" fillId="0" borderId="2" xfId="0" applyFont="1" applyBorder="1" applyAlignment="1">
      <alignment vertical="center" wrapText="1"/>
    </xf>
    <xf numFmtId="0" fontId="10" fillId="0" borderId="2" xfId="0" applyFont="1" applyBorder="1" applyAlignment="1">
      <alignment horizontal="center" vertical="center" wrapText="1"/>
    </xf>
    <xf numFmtId="0" fontId="11" fillId="0" borderId="2" xfId="0" applyFont="1" applyBorder="1" applyAlignment="1">
      <alignment vertical="center" wrapText="1"/>
    </xf>
    <xf numFmtId="0" fontId="11" fillId="0" borderId="2" xfId="0" applyFont="1" applyBorder="1" applyAlignment="1">
      <alignment horizontal="center" vertical="center" wrapText="1"/>
    </xf>
    <xf numFmtId="0" fontId="12" fillId="0" borderId="2" xfId="0" applyFont="1" applyBorder="1" applyAlignment="1">
      <alignment vertical="center" wrapText="1"/>
    </xf>
    <xf numFmtId="0" fontId="12" fillId="0" borderId="2" xfId="0" applyFont="1" applyBorder="1" applyAlignment="1">
      <alignment horizontal="center" vertical="center" wrapText="1"/>
    </xf>
    <xf numFmtId="0" fontId="8" fillId="0" borderId="2" xfId="0" applyFont="1" applyBorder="1" applyAlignment="1">
      <alignment horizontal="center" vertical="center"/>
    </xf>
    <xf numFmtId="0" fontId="9" fillId="0" borderId="2" xfId="0" applyFont="1" applyBorder="1" applyAlignment="1">
      <alignment horizontal="center" vertical="center" wrapText="1"/>
    </xf>
    <xf numFmtId="2" fontId="8" fillId="4" borderId="2" xfId="0" applyNumberFormat="1" applyFont="1" applyFill="1" applyBorder="1" applyAlignment="1">
      <alignment horizontal="center" vertical="center"/>
    </xf>
    <xf numFmtId="0" fontId="13" fillId="2" borderId="0" xfId="0" applyFont="1" applyFill="1" applyAlignment="1">
      <alignment vertical="center"/>
    </xf>
    <xf numFmtId="0" fontId="6" fillId="0" borderId="0" xfId="0" applyFont="1" applyAlignment="1">
      <alignment horizontal="center" vertical="center"/>
    </xf>
    <xf numFmtId="0" fontId="5" fillId="4" borderId="4" xfId="0" applyFont="1" applyFill="1" applyBorder="1" applyAlignment="1">
      <alignment vertical="center"/>
    </xf>
    <xf numFmtId="0" fontId="5" fillId="4" borderId="3" xfId="0" applyFont="1" applyFill="1" applyBorder="1" applyAlignment="1">
      <alignment vertical="center"/>
    </xf>
    <xf numFmtId="0" fontId="5" fillId="4" borderId="3" xfId="0" applyFont="1" applyFill="1" applyBorder="1" applyAlignment="1">
      <alignment horizontal="center" vertical="center"/>
    </xf>
    <xf numFmtId="0" fontId="5" fillId="4" borderId="5" xfId="0" applyFont="1" applyFill="1" applyBorder="1" applyAlignment="1">
      <alignment horizontal="center" vertical="center"/>
    </xf>
    <xf numFmtId="0" fontId="5" fillId="2" borderId="0" xfId="0" applyFont="1" applyFill="1" applyAlignment="1">
      <alignment vertical="center"/>
    </xf>
    <xf numFmtId="0" fontId="5" fillId="4" borderId="6" xfId="0" applyFont="1" applyFill="1" applyBorder="1" applyAlignment="1">
      <alignment vertical="center"/>
    </xf>
    <xf numFmtId="0" fontId="5" fillId="4" borderId="1" xfId="0" applyFont="1" applyFill="1" applyBorder="1" applyAlignment="1">
      <alignment horizontal="center" vertical="center"/>
    </xf>
    <xf numFmtId="0" fontId="5" fillId="4" borderId="1" xfId="0" applyFont="1" applyFill="1" applyBorder="1" applyAlignment="1">
      <alignment vertical="center"/>
    </xf>
    <xf numFmtId="2" fontId="14" fillId="4" borderId="1" xfId="0" applyNumberFormat="1" applyFont="1" applyFill="1" applyBorder="1" applyAlignment="1" applyProtection="1">
      <alignment horizontal="center" vertical="center"/>
      <protection hidden="1"/>
    </xf>
    <xf numFmtId="0" fontId="14" fillId="4" borderId="7" xfId="0" applyFont="1" applyFill="1" applyBorder="1" applyAlignment="1">
      <alignment horizontal="center" vertical="center"/>
    </xf>
    <xf numFmtId="0" fontId="15" fillId="2" borderId="0" xfId="0" applyFont="1" applyFill="1" applyAlignment="1">
      <alignment vertical="center"/>
    </xf>
    <xf numFmtId="0" fontId="15" fillId="2" borderId="0" xfId="0" applyFont="1" applyFill="1" applyAlignment="1">
      <alignment horizontal="center" vertical="center"/>
    </xf>
    <xf numFmtId="0" fontId="3" fillId="0" borderId="2" xfId="0" applyFont="1" applyBorder="1" applyAlignment="1">
      <alignment vertical="center" wrapText="1"/>
    </xf>
    <xf numFmtId="0" fontId="3" fillId="0" borderId="2" xfId="0" applyFont="1" applyBorder="1" applyAlignment="1">
      <alignment horizontal="center" vertical="center" wrapText="1"/>
    </xf>
    <xf numFmtId="0" fontId="16" fillId="0" borderId="0" xfId="0" applyFont="1" applyAlignment="1">
      <alignment vertical="center"/>
    </xf>
    <xf numFmtId="0" fontId="6" fillId="2" borderId="0" xfId="0" applyFont="1" applyFill="1" applyAlignment="1">
      <alignment vertical="center"/>
    </xf>
    <xf numFmtId="0" fontId="14" fillId="0" borderId="2" xfId="0" applyFont="1" applyBorder="1" applyAlignment="1" applyProtection="1">
      <alignment vertical="center" wrapText="1"/>
      <protection locked="0"/>
    </xf>
    <xf numFmtId="0" fontId="14" fillId="0" borderId="2" xfId="0" applyFont="1" applyBorder="1" applyAlignment="1" applyProtection="1">
      <alignment horizontal="center" vertical="center" wrapText="1"/>
      <protection locked="0"/>
    </xf>
    <xf numFmtId="0" fontId="17" fillId="0" borderId="2" xfId="0" applyFont="1" applyBorder="1" applyAlignment="1">
      <alignment vertical="center" wrapText="1"/>
    </xf>
    <xf numFmtId="0" fontId="17" fillId="0" borderId="2" xfId="0" applyFont="1" applyBorder="1" applyAlignment="1">
      <alignment horizontal="center" vertical="center" wrapText="1"/>
    </xf>
    <xf numFmtId="0" fontId="14" fillId="0" borderId="0" xfId="0" applyFont="1" applyAlignment="1">
      <alignment vertical="center" wrapText="1"/>
    </xf>
    <xf numFmtId="0" fontId="14" fillId="0" borderId="0" xfId="0" applyFont="1" applyAlignment="1">
      <alignment horizontal="center" vertical="center" wrapText="1"/>
    </xf>
    <xf numFmtId="0" fontId="5" fillId="4" borderId="9" xfId="0" applyFont="1" applyFill="1" applyBorder="1" applyAlignment="1">
      <alignment vertical="center"/>
    </xf>
    <xf numFmtId="0" fontId="5" fillId="4" borderId="10" xfId="0" applyFont="1" applyFill="1" applyBorder="1" applyAlignment="1">
      <alignment vertical="center"/>
    </xf>
    <xf numFmtId="0" fontId="5" fillId="4" borderId="10" xfId="0" applyFont="1" applyFill="1" applyBorder="1" applyAlignment="1">
      <alignment horizontal="center" vertical="center"/>
    </xf>
    <xf numFmtId="0" fontId="5" fillId="4" borderId="11" xfId="0" applyFont="1" applyFill="1" applyBorder="1" applyAlignment="1">
      <alignment horizontal="center" vertical="center"/>
    </xf>
    <xf numFmtId="0" fontId="16" fillId="2" borderId="0" xfId="0" applyFont="1" applyFill="1" applyAlignment="1">
      <alignment vertical="center"/>
    </xf>
    <xf numFmtId="0" fontId="18" fillId="0" borderId="2" xfId="0" applyFont="1" applyBorder="1" applyAlignment="1">
      <alignment vertical="center" wrapText="1"/>
    </xf>
    <xf numFmtId="0" fontId="18" fillId="0" borderId="2" xfId="0" applyFont="1" applyBorder="1" applyAlignment="1">
      <alignment horizontal="center" vertical="center" wrapText="1"/>
    </xf>
    <xf numFmtId="0" fontId="5" fillId="2" borderId="0" xfId="0" applyFont="1" applyFill="1" applyAlignment="1" applyProtection="1">
      <alignment horizontal="center" vertical="center"/>
      <protection locked="0"/>
    </xf>
    <xf numFmtId="0" fontId="19" fillId="2" borderId="0" xfId="0" applyFont="1" applyFill="1" applyAlignment="1" applyProtection="1">
      <alignment horizontal="center" vertical="center"/>
      <protection locked="0"/>
    </xf>
    <xf numFmtId="0" fontId="8"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2" fontId="8" fillId="4" borderId="0" xfId="0" applyNumberFormat="1" applyFont="1" applyFill="1" applyAlignment="1" applyProtection="1">
      <alignment horizontal="center" vertical="center"/>
      <protection hidden="1"/>
    </xf>
    <xf numFmtId="0" fontId="6" fillId="2" borderId="0" xfId="0" applyFont="1" applyFill="1"/>
    <xf numFmtId="0" fontId="6" fillId="2" borderId="0" xfId="0" applyFont="1" applyFill="1" applyAlignment="1">
      <alignment horizontal="center" vertical="center"/>
    </xf>
    <xf numFmtId="0" fontId="5" fillId="4" borderId="10" xfId="0" applyFont="1" applyFill="1" applyBorder="1" applyAlignment="1">
      <alignment horizontal="left" vertical="center"/>
    </xf>
    <xf numFmtId="0" fontId="6" fillId="0" borderId="0" xfId="0" applyFont="1"/>
    <xf numFmtId="0" fontId="18" fillId="0" borderId="2" xfId="0" applyFont="1" applyBorder="1" applyAlignment="1" applyProtection="1">
      <alignment horizontal="center" vertical="center"/>
      <protection locked="0"/>
    </xf>
    <xf numFmtId="0" fontId="18" fillId="0" borderId="2" xfId="0" applyFont="1" applyBorder="1" applyAlignment="1" applyProtection="1">
      <alignment horizontal="center" vertical="center" wrapText="1"/>
      <protection locked="0"/>
    </xf>
    <xf numFmtId="2" fontId="18" fillId="4" borderId="2" xfId="0" applyNumberFormat="1" applyFont="1" applyFill="1" applyBorder="1" applyAlignment="1" applyProtection="1">
      <alignment horizontal="center" vertical="center"/>
      <protection hidden="1"/>
    </xf>
    <xf numFmtId="0" fontId="5"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20" fillId="0" borderId="2" xfId="0" applyFont="1" applyBorder="1" applyAlignment="1" applyProtection="1">
      <alignment horizontal="center" vertical="center"/>
      <protection locked="0"/>
    </xf>
    <xf numFmtId="0" fontId="21" fillId="2" borderId="0" xfId="0" applyFont="1" applyFill="1" applyAlignment="1">
      <alignment vertical="center"/>
    </xf>
    <xf numFmtId="0" fontId="21" fillId="2" borderId="0" xfId="0" applyFont="1" applyFill="1" applyAlignment="1">
      <alignment horizontal="center" vertical="center"/>
    </xf>
    <xf numFmtId="2" fontId="23" fillId="4" borderId="5" xfId="0" applyNumberFormat="1" applyFont="1" applyFill="1" applyBorder="1" applyAlignment="1" applyProtection="1">
      <alignment horizontal="center" vertical="center"/>
      <protection hidden="1"/>
    </xf>
    <xf numFmtId="0" fontId="24" fillId="4" borderId="12" xfId="0" applyFont="1" applyFill="1" applyBorder="1" applyAlignment="1" applyProtection="1">
      <alignment horizontal="center" vertical="center"/>
      <protection hidden="1"/>
    </xf>
    <xf numFmtId="0" fontId="5" fillId="4" borderId="5" xfId="0" applyFont="1" applyFill="1" applyBorder="1" applyAlignment="1" applyProtection="1">
      <alignment horizontal="center" vertical="center"/>
      <protection hidden="1"/>
    </xf>
    <xf numFmtId="0" fontId="5" fillId="4" borderId="13" xfId="0" applyFont="1" applyFill="1" applyBorder="1" applyAlignment="1">
      <alignment vertical="center"/>
    </xf>
    <xf numFmtId="0" fontId="14" fillId="4" borderId="12" xfId="0" applyFont="1" applyFill="1" applyBorder="1" applyAlignment="1" applyProtection="1">
      <alignment horizontal="center" vertical="center"/>
      <protection hidden="1"/>
    </xf>
    <xf numFmtId="2" fontId="14" fillId="4" borderId="7" xfId="0" applyNumberFormat="1" applyFont="1" applyFill="1" applyBorder="1" applyAlignment="1" applyProtection="1">
      <alignment horizontal="center" vertical="center"/>
      <protection hidden="1"/>
    </xf>
    <xf numFmtId="0" fontId="25" fillId="6" borderId="8" xfId="0" applyFont="1" applyFill="1" applyBorder="1" applyAlignment="1">
      <alignment horizontal="center" vertical="center" wrapText="1"/>
    </xf>
    <xf numFmtId="0" fontId="25" fillId="6" borderId="14" xfId="0" applyFont="1" applyFill="1" applyBorder="1" applyAlignment="1">
      <alignment horizontal="center" vertical="center" wrapText="1"/>
    </xf>
    <xf numFmtId="0" fontId="26" fillId="0" borderId="15" xfId="0" applyFont="1" applyBorder="1" applyAlignment="1">
      <alignment horizontal="center" vertical="center" wrapText="1"/>
    </xf>
    <xf numFmtId="2" fontId="26" fillId="0" borderId="16" xfId="0" applyNumberFormat="1" applyFont="1" applyBorder="1" applyAlignment="1">
      <alignment horizontal="center" vertical="center" wrapText="1"/>
    </xf>
    <xf numFmtId="0" fontId="11" fillId="0" borderId="2" xfId="0" applyFont="1" applyBorder="1" applyAlignment="1">
      <alignment horizontal="left" vertical="center" wrapText="1"/>
    </xf>
    <xf numFmtId="0" fontId="22" fillId="5" borderId="2" xfId="0" applyFont="1" applyFill="1" applyBorder="1" applyAlignment="1">
      <alignment horizontal="center" vertical="center" wrapText="1"/>
    </xf>
    <xf numFmtId="0" fontId="5" fillId="4" borderId="1" xfId="0" applyFont="1" applyFill="1" applyBorder="1" applyAlignment="1">
      <alignment horizontal="left" vertical="center"/>
    </xf>
    <xf numFmtId="0" fontId="5" fillId="4" borderId="3" xfId="0" applyFont="1" applyFill="1" applyBorder="1" applyAlignment="1">
      <alignment horizontal="left" vertical="center"/>
    </xf>
    <xf numFmtId="0" fontId="5" fillId="4" borderId="0" xfId="0" applyFont="1" applyFill="1" applyAlignment="1">
      <alignment horizontal="left" vertical="center"/>
    </xf>
    <xf numFmtId="0" fontId="5" fillId="4" borderId="2" xfId="0" applyFont="1" applyFill="1" applyBorder="1" applyAlignment="1">
      <alignment horizontal="center" vertical="center"/>
    </xf>
    <xf numFmtId="0" fontId="6" fillId="0" borderId="8" xfId="0" applyFont="1" applyBorder="1" applyAlignment="1" applyProtection="1">
      <alignment horizontal="center" vertical="center"/>
      <protection locked="0"/>
    </xf>
    <xf numFmtId="0" fontId="3" fillId="0" borderId="3" xfId="0" applyFont="1" applyBorder="1" applyAlignment="1">
      <alignment horizontal="left" vertical="center"/>
    </xf>
    <xf numFmtId="0" fontId="4" fillId="0" borderId="0" xfId="0" applyFont="1" applyAlignment="1">
      <alignment horizontal="left" vertical="center"/>
    </xf>
    <xf numFmtId="0" fontId="1" fillId="0" borderId="1" xfId="0" applyFont="1" applyBorder="1" applyAlignment="1">
      <alignment horizontal="center" vertical="top" wrapText="1"/>
    </xf>
    <xf numFmtId="0" fontId="2" fillId="3" borderId="2" xfId="0" applyFont="1" applyFill="1" applyBorder="1" applyAlignment="1" applyProtection="1">
      <alignment horizontal="left" wrapText="1"/>
      <protection locked="0"/>
    </xf>
  </cellXfs>
  <cellStyles count="1">
    <cellStyle name="Normal" xfId="0" builtinId="0"/>
  </cellStyles>
  <dxfs count="3">
    <dxf>
      <fill>
        <patternFill>
          <bgColor theme="5" tint="0.79989013336588644"/>
        </patternFill>
      </fill>
    </dxf>
    <dxf>
      <fill>
        <patternFill>
          <bgColor theme="5" tint="0.79989013336588644"/>
        </patternFill>
      </fill>
    </dxf>
    <dxf>
      <fill>
        <patternFill>
          <bgColor theme="5" tint="0.79989013336588644"/>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2F2F2"/>
      <rgbColor rgb="FFDCE6F2"/>
      <rgbColor rgb="FF660066"/>
      <rgbColor rgb="FFFF8080"/>
      <rgbColor rgb="FF0070C0"/>
      <rgbColor rgb="FFCCCCFF"/>
      <rgbColor rgb="FF000080"/>
      <rgbColor rgb="FFFF00FF"/>
      <rgbColor rgb="FFFFFF00"/>
      <rgbColor rgb="FF00FFFF"/>
      <rgbColor rgb="FF800080"/>
      <rgbColor rgb="FFC00000"/>
      <rgbColor rgb="FF008080"/>
      <rgbColor rgb="FF0000FF"/>
      <rgbColor rgb="FF00CCFF"/>
      <rgbColor rgb="FFCCFFFF"/>
      <rgbColor rgb="FFCCFFCC"/>
      <rgbColor rgb="FFFFFF99"/>
      <rgbColor rgb="FF99CCFF"/>
      <rgbColor rgb="FFFF99CC"/>
      <rgbColor rgb="FFCC99FF"/>
      <rgbColor rgb="FFF2DCDB"/>
      <rgbColor rgb="FF3366FF"/>
      <rgbColor rgb="FF33CCCC"/>
      <rgbColor rgb="FF99CC00"/>
      <rgbColor rgb="FFFFCC00"/>
      <rgbColor rgb="FFFF9900"/>
      <rgbColor rgb="FFE65D00"/>
      <rgbColor rgb="FF666699"/>
      <rgbColor rgb="FFA6A6A6"/>
      <rgbColor rgb="FF002060"/>
      <rgbColor rgb="FF00B050"/>
      <rgbColor rgb="FF003300"/>
      <rgbColor rgb="FF333300"/>
      <rgbColor rgb="FF993300"/>
      <rgbColor rgb="FF993366"/>
      <rgbColor rgb="FF1F497D"/>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52200</xdr:colOff>
      <xdr:row>0</xdr:row>
      <xdr:rowOff>26640</xdr:rowOff>
    </xdr:from>
    <xdr:to>
      <xdr:col>1</xdr:col>
      <xdr:colOff>613440</xdr:colOff>
      <xdr:row>4</xdr:row>
      <xdr:rowOff>142560</xdr:rowOff>
    </xdr:to>
    <xdr:pic>
      <xdr:nvPicPr>
        <xdr:cNvPr id="2" name="Picture 6">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169560" y="26640"/>
          <a:ext cx="561240" cy="878040"/>
        </a:xfrm>
        <a:prstGeom prst="rect">
          <a:avLst/>
        </a:prstGeom>
        <a:ln w="0">
          <a:noFill/>
        </a:ln>
      </xdr:spPr>
    </xdr:pic>
    <xdr:clientData/>
  </xdr:twoCellAnchor>
  <xdr:twoCellAnchor editAs="oneCell">
    <xdr:from>
      <xdr:col>10</xdr:col>
      <xdr:colOff>1372320</xdr:colOff>
      <xdr:row>0</xdr:row>
      <xdr:rowOff>0</xdr:rowOff>
    </xdr:from>
    <xdr:to>
      <xdr:col>15</xdr:col>
      <xdr:colOff>475425</xdr:colOff>
      <xdr:row>3</xdr:row>
      <xdr:rowOff>16560</xdr:rowOff>
    </xdr:to>
    <xdr:pic>
      <xdr:nvPicPr>
        <xdr:cNvPr id="3" name="Pictur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stretch/>
      </xdr:blipFill>
      <xdr:spPr>
        <a:xfrm>
          <a:off x="8561880" y="0"/>
          <a:ext cx="4277160" cy="588240"/>
        </a:xfrm>
        <a:prstGeom prst="rect">
          <a:avLst/>
        </a:prstGeom>
        <a:ln w="0">
          <a:noFill/>
        </a:ln>
      </xdr:spPr>
    </xdr:pic>
    <xdr:clientData/>
  </xdr:twoCellAnchor>
</xdr:wsDr>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86"/>
  <sheetViews>
    <sheetView showGridLines="0" tabSelected="1" topLeftCell="A8" zoomScaleNormal="100" workbookViewId="0">
      <selection activeCell="G22" sqref="G22"/>
    </sheetView>
  </sheetViews>
  <sheetFormatPr defaultColWidth="8.85546875" defaultRowHeight="15"/>
  <cols>
    <col min="1" max="1" width="1.7109375" style="2" customWidth="1"/>
    <col min="2" max="2" width="12.85546875" style="3" customWidth="1"/>
    <col min="3" max="3" width="38.28515625" style="3" customWidth="1"/>
    <col min="4" max="4" width="5.28515625" style="4" customWidth="1"/>
    <col min="5" max="5" width="9.28515625" style="4" customWidth="1"/>
    <col min="6" max="6" width="8.28515625" style="4" customWidth="1"/>
    <col min="7" max="8" width="6.28515625" style="4" customWidth="1"/>
    <col min="9" max="9" width="1.28515625" style="3" customWidth="1"/>
    <col min="10" max="10" width="12.140625" style="3" customWidth="1"/>
    <col min="11" max="11" width="43.28515625" style="3" customWidth="1"/>
    <col min="12" max="12" width="5.7109375" style="4" customWidth="1"/>
    <col min="13" max="13" width="9.28515625" style="4" customWidth="1"/>
    <col min="14" max="14" width="8.28515625" style="4" customWidth="1"/>
    <col min="15" max="15" width="6.28515625" style="4" customWidth="1"/>
    <col min="16" max="16" width="7.140625" style="4" customWidth="1"/>
    <col min="17" max="16384" width="8.85546875" style="3"/>
  </cols>
  <sheetData>
    <row r="1" spans="2:16" ht="15" customHeight="1">
      <c r="B1" s="92" t="s">
        <v>0</v>
      </c>
      <c r="C1" s="92"/>
      <c r="D1" s="92"/>
      <c r="E1" s="92"/>
      <c r="F1" s="92"/>
      <c r="G1" s="92"/>
      <c r="H1" s="92"/>
      <c r="I1" s="92"/>
      <c r="J1" s="92"/>
      <c r="K1" s="92"/>
      <c r="L1" s="92"/>
      <c r="M1" s="92"/>
      <c r="N1" s="92"/>
      <c r="O1" s="92"/>
      <c r="P1" s="92"/>
    </row>
    <row r="2" spans="2:16" ht="15" customHeight="1">
      <c r="B2" s="92"/>
      <c r="C2" s="92"/>
      <c r="D2" s="92"/>
      <c r="E2" s="92"/>
      <c r="F2" s="92"/>
      <c r="G2" s="92"/>
      <c r="H2" s="92"/>
      <c r="I2" s="92"/>
      <c r="J2" s="92"/>
      <c r="K2" s="92"/>
      <c r="L2" s="92"/>
      <c r="M2" s="92"/>
      <c r="N2" s="92"/>
      <c r="O2" s="92"/>
      <c r="P2" s="92"/>
    </row>
    <row r="3" spans="2:16" ht="15" customHeight="1">
      <c r="B3" s="92"/>
      <c r="C3" s="92"/>
      <c r="D3" s="92"/>
      <c r="E3" s="92"/>
      <c r="F3" s="92"/>
      <c r="G3" s="92"/>
      <c r="H3" s="92"/>
      <c r="I3" s="92"/>
      <c r="J3" s="92"/>
      <c r="K3" s="92"/>
      <c r="L3" s="92"/>
      <c r="M3" s="92"/>
      <c r="N3" s="92"/>
      <c r="O3" s="92"/>
      <c r="P3" s="92"/>
    </row>
    <row r="4" spans="2:16" ht="15" customHeight="1">
      <c r="B4" s="92"/>
      <c r="C4" s="92"/>
      <c r="D4" s="92"/>
      <c r="E4" s="92"/>
      <c r="F4" s="92"/>
      <c r="G4" s="92"/>
      <c r="H4" s="92"/>
      <c r="I4" s="92"/>
      <c r="J4" s="92"/>
      <c r="K4" s="92"/>
      <c r="L4" s="92"/>
      <c r="M4" s="92"/>
      <c r="N4" s="92"/>
      <c r="O4" s="92"/>
      <c r="P4" s="92"/>
    </row>
    <row r="5" spans="2:16" ht="18" customHeight="1">
      <c r="B5" s="92"/>
      <c r="C5" s="92"/>
      <c r="D5" s="92"/>
      <c r="E5" s="92"/>
      <c r="F5" s="92"/>
      <c r="G5" s="92"/>
      <c r="H5" s="92"/>
      <c r="I5" s="92"/>
      <c r="J5" s="92"/>
      <c r="K5" s="92"/>
      <c r="L5" s="92"/>
      <c r="M5" s="92"/>
      <c r="N5" s="92"/>
      <c r="O5" s="92"/>
      <c r="P5" s="92"/>
    </row>
    <row r="6" spans="2:16" ht="23.25" customHeight="1">
      <c r="B6" s="5" t="s">
        <v>1</v>
      </c>
      <c r="C6" s="6"/>
      <c r="D6" s="93" t="s">
        <v>2</v>
      </c>
      <c r="E6" s="93"/>
      <c r="F6" s="93"/>
      <c r="G6" s="93"/>
      <c r="H6" s="93"/>
      <c r="I6" s="93"/>
      <c r="J6" s="93"/>
      <c r="K6" s="93" t="s">
        <v>3</v>
      </c>
      <c r="L6" s="93"/>
      <c r="M6" s="93"/>
      <c r="N6" s="93"/>
      <c r="O6" s="93"/>
      <c r="P6" s="93"/>
    </row>
    <row r="7" spans="2:16" ht="23.25" customHeight="1">
      <c r="B7" s="5" t="s">
        <v>4</v>
      </c>
      <c r="C7" s="6"/>
      <c r="D7" s="93" t="s">
        <v>5</v>
      </c>
      <c r="E7" s="93"/>
      <c r="F7" s="93"/>
      <c r="G7" s="93"/>
      <c r="H7" s="93"/>
      <c r="I7" s="93"/>
      <c r="J7" s="93"/>
      <c r="K7" s="93" t="s">
        <v>6</v>
      </c>
      <c r="L7" s="93"/>
      <c r="M7" s="93"/>
      <c r="N7" s="93"/>
      <c r="O7" s="93"/>
      <c r="P7" s="93"/>
    </row>
    <row r="8" spans="2:16" ht="15" customHeight="1">
      <c r="B8" s="90"/>
      <c r="C8" s="90"/>
      <c r="D8" s="90"/>
      <c r="E8" s="90"/>
      <c r="F8" s="90"/>
      <c r="G8" s="90"/>
      <c r="H8" s="90"/>
      <c r="I8" s="90"/>
      <c r="J8" s="90"/>
      <c r="K8" s="90"/>
      <c r="L8" s="90"/>
      <c r="M8" s="90"/>
      <c r="N8" s="90"/>
      <c r="O8" s="90"/>
      <c r="P8" s="90"/>
    </row>
    <row r="9" spans="2:16" ht="15" customHeight="1">
      <c r="B9" s="91" t="str">
        <f>CONCATENATE("4-Year Curriculum: ",SUM(D21,L21,D34,L34,D49,L49,D67,L67)," Credit Hours Total.")</f>
        <v>4-Year Curriculum: 135 Credit Hours Total.</v>
      </c>
      <c r="C9" s="91"/>
      <c r="D9" s="91"/>
      <c r="E9" s="91"/>
      <c r="F9" s="91"/>
      <c r="G9" s="91"/>
      <c r="H9" s="91"/>
      <c r="I9" s="91"/>
      <c r="J9" s="91"/>
      <c r="K9" s="91"/>
      <c r="L9" s="91"/>
      <c r="M9" s="91"/>
      <c r="N9" s="91"/>
      <c r="O9" s="91"/>
      <c r="P9" s="91"/>
    </row>
    <row r="10" spans="2:16" ht="15" customHeight="1">
      <c r="B10" s="88" t="s">
        <v>7</v>
      </c>
      <c r="C10" s="88"/>
      <c r="D10" s="88"/>
      <c r="E10" s="88"/>
      <c r="F10" s="88"/>
      <c r="G10" s="88"/>
      <c r="H10" s="88"/>
      <c r="I10" s="7"/>
      <c r="J10" s="88" t="s">
        <v>8</v>
      </c>
      <c r="K10" s="88"/>
      <c r="L10" s="88"/>
      <c r="M10" s="88"/>
      <c r="N10" s="88"/>
      <c r="O10" s="88"/>
      <c r="P10" s="88"/>
    </row>
    <row r="11" spans="2:16" ht="36" customHeight="1">
      <c r="B11" s="8" t="s">
        <v>9</v>
      </c>
      <c r="C11" s="8" t="s">
        <v>10</v>
      </c>
      <c r="D11" s="9" t="s">
        <v>11</v>
      </c>
      <c r="E11" s="9" t="s">
        <v>12</v>
      </c>
      <c r="F11" s="9" t="s">
        <v>13</v>
      </c>
      <c r="G11" s="9" t="s">
        <v>14</v>
      </c>
      <c r="H11" s="9" t="s">
        <v>15</v>
      </c>
      <c r="I11" s="10"/>
      <c r="J11" s="8" t="s">
        <v>9</v>
      </c>
      <c r="K11" s="8" t="s">
        <v>10</v>
      </c>
      <c r="L11" s="9" t="s">
        <v>11</v>
      </c>
      <c r="M11" s="9" t="s">
        <v>12</v>
      </c>
      <c r="N11" s="9" t="s">
        <v>13</v>
      </c>
      <c r="O11" s="9" t="s">
        <v>14</v>
      </c>
      <c r="P11" s="9" t="s">
        <v>15</v>
      </c>
    </row>
    <row r="12" spans="2:16" ht="16.5" customHeight="1">
      <c r="B12" s="83" t="s">
        <v>16</v>
      </c>
      <c r="C12" s="83" t="s">
        <v>17</v>
      </c>
      <c r="D12" s="19">
        <v>1</v>
      </c>
      <c r="E12" s="13"/>
      <c r="F12" s="13"/>
      <c r="G12" s="14"/>
      <c r="H12" s="15" t="str">
        <f>_xlfn.IFNA(VLOOKUP(G12,GPA!$A$2:$B$18,2,FALSE())*D12," ")</f>
        <v xml:space="preserve"> </v>
      </c>
      <c r="I12" s="10"/>
      <c r="J12" s="11" t="s">
        <v>18</v>
      </c>
      <c r="K12" s="11" t="s">
        <v>19</v>
      </c>
      <c r="L12" s="12">
        <v>3</v>
      </c>
      <c r="M12" s="13"/>
      <c r="N12" s="13"/>
      <c r="O12" s="14"/>
      <c r="P12" s="15" t="str">
        <f>_xlfn.IFNA(VLOOKUP(O12,GPA!$A$2:$B$18,2,FALSE())*L12," ")</f>
        <v xml:space="preserve"> </v>
      </c>
    </row>
    <row r="13" spans="2:16" ht="15.75" customHeight="1">
      <c r="B13" s="16" t="s">
        <v>20</v>
      </c>
      <c r="C13" s="16" t="s">
        <v>21</v>
      </c>
      <c r="D13" s="17">
        <v>3</v>
      </c>
      <c r="E13" s="13"/>
      <c r="F13" s="13"/>
      <c r="G13" s="14"/>
      <c r="H13" s="15" t="str">
        <f>_xlfn.IFNA(VLOOKUP(G13,GPA!$A$2:$B$18,2,FALSE())*D13," ")</f>
        <v xml:space="preserve"> </v>
      </c>
      <c r="I13" s="10"/>
      <c r="J13" s="11" t="s">
        <v>22</v>
      </c>
      <c r="K13" s="11" t="s">
        <v>23</v>
      </c>
      <c r="L13" s="12">
        <v>3</v>
      </c>
      <c r="M13" s="13"/>
      <c r="N13" s="13"/>
      <c r="O13" s="14"/>
      <c r="P13" s="15" t="str">
        <f>_xlfn.IFNA(VLOOKUP(O13,GPA!$A$2:$B$18,2,FALSE())*L13," ")</f>
        <v xml:space="preserve"> </v>
      </c>
    </row>
    <row r="14" spans="2:16" ht="15.75" customHeight="1">
      <c r="B14" s="16" t="s">
        <v>24</v>
      </c>
      <c r="C14" s="16" t="s">
        <v>25</v>
      </c>
      <c r="D14" s="17">
        <v>1</v>
      </c>
      <c r="E14" s="13"/>
      <c r="F14" s="13"/>
      <c r="G14" s="14"/>
      <c r="H14" s="15" t="str">
        <f>_xlfn.IFNA(VLOOKUP(G14,GPA!$A$2:$B$18,2,FALSE())*D14," ")</f>
        <v xml:space="preserve"> </v>
      </c>
      <c r="I14" s="10"/>
      <c r="J14" s="11" t="s">
        <v>26</v>
      </c>
      <c r="K14" s="11" t="s">
        <v>27</v>
      </c>
      <c r="L14" s="12">
        <v>1</v>
      </c>
      <c r="M14" s="13"/>
      <c r="N14" s="13"/>
      <c r="O14" s="14"/>
      <c r="P14" s="15" t="str">
        <f>_xlfn.IFNA(VLOOKUP(O14,GPA!$A$2:$B$18,2,FALSE())*L14," ")</f>
        <v xml:space="preserve"> </v>
      </c>
    </row>
    <row r="15" spans="2:16" ht="15.75" customHeight="1">
      <c r="B15" s="16" t="s">
        <v>28</v>
      </c>
      <c r="C15" s="16" t="s">
        <v>29</v>
      </c>
      <c r="D15" s="17">
        <v>3</v>
      </c>
      <c r="E15" s="13"/>
      <c r="F15" s="13"/>
      <c r="G15" s="14"/>
      <c r="H15" s="15" t="str">
        <f>_xlfn.IFNA(VLOOKUP(G15,GPA!$A$2:$B$18,2,FALSE())*D15," ")</f>
        <v xml:space="preserve"> </v>
      </c>
      <c r="I15" s="10"/>
      <c r="J15" s="18" t="s">
        <v>30</v>
      </c>
      <c r="K15" s="18" t="s">
        <v>31</v>
      </c>
      <c r="L15" s="19">
        <v>3</v>
      </c>
      <c r="M15" s="13"/>
      <c r="N15" s="13"/>
      <c r="O15" s="14"/>
      <c r="P15" s="15" t="str">
        <f>_xlfn.IFNA(VLOOKUP(O15,GPA!$A$2:$B$18,2,FALSE())*L15," ")</f>
        <v xml:space="preserve"> </v>
      </c>
    </row>
    <row r="16" spans="2:16" ht="18.75" customHeight="1">
      <c r="B16" s="16" t="s">
        <v>32</v>
      </c>
      <c r="C16" s="16" t="s">
        <v>33</v>
      </c>
      <c r="D16" s="17">
        <v>3</v>
      </c>
      <c r="E16" s="13"/>
      <c r="F16" s="13"/>
      <c r="G16" s="14"/>
      <c r="H16" s="15" t="str">
        <f>_xlfn.IFNA(VLOOKUP(G16,GPA!$A$2:$B$18,2,FALSE())*D16," ")</f>
        <v xml:space="preserve"> </v>
      </c>
      <c r="I16" s="10"/>
      <c r="J16" s="18" t="s">
        <v>34</v>
      </c>
      <c r="K16" s="18" t="s">
        <v>35</v>
      </c>
      <c r="L16" s="19">
        <v>1</v>
      </c>
      <c r="M16" s="13"/>
      <c r="N16" s="13"/>
      <c r="O16" s="14"/>
      <c r="P16" s="15" t="str">
        <f>_xlfn.IFNA(VLOOKUP(O16,GPA!$A$2:$B$18,2,FALSE())*L16," ")</f>
        <v xml:space="preserve"> </v>
      </c>
    </row>
    <row r="17" spans="2:16" ht="15" customHeight="1">
      <c r="B17" s="16" t="s">
        <v>36</v>
      </c>
      <c r="C17" s="16" t="s">
        <v>37</v>
      </c>
      <c r="D17" s="17">
        <v>1</v>
      </c>
      <c r="E17" s="13"/>
      <c r="F17" s="13"/>
      <c r="G17" s="14"/>
      <c r="H17" s="15" t="str">
        <f>_xlfn.IFNA(VLOOKUP(G17,GPA!$A$2:$B$18,2,FALSE())*D17," ")</f>
        <v xml:space="preserve"> </v>
      </c>
      <c r="I17" s="10"/>
      <c r="J17" s="16" t="s">
        <v>38</v>
      </c>
      <c r="K17" s="16" t="s">
        <v>39</v>
      </c>
      <c r="L17" s="17">
        <v>3</v>
      </c>
      <c r="M17" s="13"/>
      <c r="N17" s="13"/>
      <c r="O17" s="14"/>
      <c r="P17" s="15" t="str">
        <f>_xlfn.IFNA(VLOOKUP(O17,GPA!$A$2:$B$18,2,FALSE())*L17," ")</f>
        <v xml:space="preserve"> </v>
      </c>
    </row>
    <row r="18" spans="2:16" ht="15.75" customHeight="1">
      <c r="B18" s="20" t="s">
        <v>40</v>
      </c>
      <c r="C18" s="20" t="s">
        <v>41</v>
      </c>
      <c r="D18" s="21">
        <v>3</v>
      </c>
      <c r="E18" s="13"/>
      <c r="F18" s="13"/>
      <c r="G18" s="14"/>
      <c r="H18" s="15" t="str">
        <f>_xlfn.IFNA(VLOOKUP(G18,GPA!$A$2:$B$18,2,FALSE())*D18," ")</f>
        <v xml:space="preserve"> </v>
      </c>
      <c r="I18" s="10"/>
      <c r="J18" s="16" t="s">
        <v>42</v>
      </c>
      <c r="K18" s="16" t="s">
        <v>43</v>
      </c>
      <c r="L18" s="17">
        <v>3</v>
      </c>
      <c r="M18" s="13"/>
      <c r="N18" s="13"/>
      <c r="O18" s="14"/>
      <c r="P18" s="15" t="str">
        <f>_xlfn.IFNA(VLOOKUP(O18,GPA!$A$2:$B$18,2,FALSE())*L18," ")</f>
        <v xml:space="preserve"> </v>
      </c>
    </row>
    <row r="19" spans="2:16" ht="15.75" customHeight="1">
      <c r="B19" s="18" t="s">
        <v>44</v>
      </c>
      <c r="C19" s="18" t="s">
        <v>45</v>
      </c>
      <c r="D19" s="19">
        <v>3</v>
      </c>
      <c r="E19" s="22"/>
      <c r="F19" s="22"/>
      <c r="G19" s="23"/>
      <c r="H19" s="24" t="str">
        <f>_xlfn.IFNA(VLOOKUP(G19,GPA!$A$2:$B$18,2,FALSE())*D19," ")</f>
        <v xml:space="preserve"> </v>
      </c>
      <c r="I19" s="10"/>
      <c r="J19" s="16" t="s">
        <v>46</v>
      </c>
      <c r="K19" s="16" t="s">
        <v>47</v>
      </c>
      <c r="L19" s="17">
        <v>1</v>
      </c>
      <c r="M19" s="22"/>
      <c r="N19" s="22"/>
      <c r="O19" s="23"/>
      <c r="P19" s="24" t="str">
        <f>_xlfn.IFNA(VLOOKUP(O19,GPA!$A$2:$B$18,2,FALSE())*L19," ")</f>
        <v xml:space="preserve"> </v>
      </c>
    </row>
    <row r="20" spans="2:16" s="25" customFormat="1" ht="6.75" customHeight="1">
      <c r="B20" s="10"/>
      <c r="C20" s="10"/>
      <c r="D20" s="26"/>
      <c r="E20" s="26"/>
      <c r="F20" s="26"/>
      <c r="G20" s="26"/>
      <c r="H20" s="26"/>
      <c r="I20" s="10"/>
      <c r="J20" s="10"/>
      <c r="K20" s="10"/>
      <c r="L20" s="26"/>
      <c r="M20" s="26"/>
      <c r="N20" s="26"/>
      <c r="O20" s="26"/>
      <c r="P20" s="26"/>
    </row>
    <row r="21" spans="2:16" s="25" customFormat="1" ht="15" customHeight="1">
      <c r="B21" s="27"/>
      <c r="C21" s="28" t="s">
        <v>48</v>
      </c>
      <c r="D21" s="29">
        <f>SUM(D12:D19)</f>
        <v>18</v>
      </c>
      <c r="E21" s="29"/>
      <c r="F21" s="29"/>
      <c r="G21" s="29"/>
      <c r="H21" s="30"/>
      <c r="I21" s="31"/>
      <c r="J21" s="27"/>
      <c r="K21" s="28" t="s">
        <v>48</v>
      </c>
      <c r="L21" s="29">
        <f>SUM(L12:L19)</f>
        <v>18</v>
      </c>
      <c r="M21" s="29"/>
      <c r="N21" s="29"/>
      <c r="O21" s="29"/>
      <c r="P21" s="30"/>
    </row>
    <row r="22" spans="2:16" s="2" customFormat="1" ht="15" customHeight="1">
      <c r="B22" s="32"/>
      <c r="C22" s="1" t="s">
        <v>49</v>
      </c>
      <c r="D22" s="33"/>
      <c r="E22" s="34"/>
      <c r="F22" s="33"/>
      <c r="G22" s="35">
        <f t="array" ref="G22">SUM(H12:H19)/IF((SUM(SUMIF(G12:G19,{"A*","B*","C","C-","C+","D*","F"},D12:D19)))&gt;0,SUM(SUMIF(G12:G19,{"A*","B*","C","C-","C+","D*","F"},D12:D19)),1)</f>
        <v>0</v>
      </c>
      <c r="H22" s="36"/>
      <c r="I22" s="31"/>
      <c r="J22" s="32"/>
      <c r="K22" s="1" t="s">
        <v>49</v>
      </c>
      <c r="L22" s="33"/>
      <c r="M22" s="34"/>
      <c r="N22" s="33"/>
      <c r="O22" s="35">
        <f t="array" ref="O22">SUM(P12:P19)/IF((SUM(SUMIF(O12:O19,{"A*","B*","C","C-","C+","D*","F"},L12:L19)))&gt;0,SUM(SUMIF(O12:O19,{"A*","B*","C","C-","C+","D*","F"},L12:L19)),1)</f>
        <v>0</v>
      </c>
      <c r="P22" s="36"/>
    </row>
    <row r="23" spans="2:16" ht="15" customHeight="1">
      <c r="B23" s="37"/>
      <c r="C23" s="37"/>
      <c r="D23" s="38"/>
      <c r="E23" s="38"/>
      <c r="F23" s="38"/>
      <c r="G23" s="38"/>
      <c r="H23" s="38"/>
      <c r="I23" s="37"/>
      <c r="J23" s="37"/>
      <c r="K23" s="37"/>
      <c r="L23" s="38"/>
      <c r="M23" s="38"/>
      <c r="N23" s="38"/>
      <c r="O23" s="38"/>
      <c r="P23" s="38"/>
    </row>
    <row r="24" spans="2:16" ht="36" customHeight="1">
      <c r="B24" s="88" t="s">
        <v>50</v>
      </c>
      <c r="C24" s="88"/>
      <c r="D24" s="88"/>
      <c r="E24" s="88"/>
      <c r="F24" s="88"/>
      <c r="G24" s="88"/>
      <c r="H24" s="88"/>
      <c r="I24" s="10"/>
      <c r="J24" s="88" t="s">
        <v>51</v>
      </c>
      <c r="K24" s="88"/>
      <c r="L24" s="88"/>
      <c r="M24" s="88"/>
      <c r="N24" s="88"/>
      <c r="O24" s="88"/>
      <c r="P24" s="88"/>
    </row>
    <row r="25" spans="2:16" ht="36" customHeight="1">
      <c r="B25" s="8" t="s">
        <v>9</v>
      </c>
      <c r="C25" s="8" t="s">
        <v>10</v>
      </c>
      <c r="D25" s="9" t="s">
        <v>11</v>
      </c>
      <c r="E25" s="9" t="s">
        <v>12</v>
      </c>
      <c r="F25" s="9" t="s">
        <v>13</v>
      </c>
      <c r="G25" s="9" t="s">
        <v>14</v>
      </c>
      <c r="H25" s="9" t="s">
        <v>15</v>
      </c>
      <c r="I25" s="10"/>
      <c r="J25" s="8" t="s">
        <v>9</v>
      </c>
      <c r="K25" s="8" t="s">
        <v>10</v>
      </c>
      <c r="L25" s="9" t="s">
        <v>11</v>
      </c>
      <c r="M25" s="9" t="s">
        <v>12</v>
      </c>
      <c r="N25" s="9" t="s">
        <v>13</v>
      </c>
      <c r="O25" s="9" t="s">
        <v>14</v>
      </c>
      <c r="P25" s="9" t="s">
        <v>15</v>
      </c>
    </row>
    <row r="26" spans="2:16" ht="15.75" customHeight="1">
      <c r="B26" s="11" t="s">
        <v>52</v>
      </c>
      <c r="C26" s="11" t="s">
        <v>53</v>
      </c>
      <c r="D26" s="12">
        <v>3</v>
      </c>
      <c r="E26" s="13"/>
      <c r="F26" s="13"/>
      <c r="G26" s="14"/>
      <c r="H26" s="15" t="str">
        <f>_xlfn.IFNA(VLOOKUP(G26,GPA!$A$2:$B$18,2,FALSE())*D26," ")</f>
        <v xml:space="preserve"> </v>
      </c>
      <c r="I26" s="10"/>
      <c r="J26" s="11" t="s">
        <v>54</v>
      </c>
      <c r="K26" s="11" t="s">
        <v>55</v>
      </c>
      <c r="L26" s="12">
        <v>3</v>
      </c>
      <c r="M26" s="13"/>
      <c r="N26" s="13"/>
      <c r="O26" s="14"/>
      <c r="P26" s="15" t="str">
        <f>_xlfn.IFNA(VLOOKUP(O26,GPA!$A$2:$B$18,2,FALSE())*L26," ")</f>
        <v xml:space="preserve"> </v>
      </c>
    </row>
    <row r="27" spans="2:16" ht="13.5" customHeight="1">
      <c r="B27" s="11" t="s">
        <v>56</v>
      </c>
      <c r="C27" s="11" t="s">
        <v>57</v>
      </c>
      <c r="D27" s="12">
        <v>1</v>
      </c>
      <c r="E27" s="13"/>
      <c r="F27" s="13"/>
      <c r="G27" s="14"/>
      <c r="H27" s="15" t="str">
        <f>_xlfn.IFNA(VLOOKUP(G27,GPA!$A$2:$B$18,2,FALSE())*D27," ")</f>
        <v xml:space="preserve"> </v>
      </c>
      <c r="I27" s="10"/>
      <c r="J27" s="11" t="s">
        <v>58</v>
      </c>
      <c r="K27" s="11" t="s">
        <v>59</v>
      </c>
      <c r="L27" s="12">
        <v>3</v>
      </c>
      <c r="M27" s="13"/>
      <c r="N27" s="13"/>
      <c r="O27" s="14"/>
      <c r="P27" s="15" t="str">
        <f>_xlfn.IFNA(VLOOKUP(O27,GPA!$A$2:$B$18,2,FALSE())*L27," ")</f>
        <v xml:space="preserve"> </v>
      </c>
    </row>
    <row r="28" spans="2:16" ht="25.5" customHeight="1">
      <c r="B28" s="11" t="s">
        <v>60</v>
      </c>
      <c r="C28" s="11" t="s">
        <v>61</v>
      </c>
      <c r="D28" s="12">
        <v>3</v>
      </c>
      <c r="E28" s="13"/>
      <c r="F28" s="13"/>
      <c r="G28" s="14"/>
      <c r="H28" s="15" t="str">
        <f>_xlfn.IFNA(VLOOKUP(G28,GPA!$A$2:$B$18,2,FALSE())*D28," ")</f>
        <v xml:space="preserve"> </v>
      </c>
      <c r="I28" s="10"/>
      <c r="J28" s="83" t="s">
        <v>62</v>
      </c>
      <c r="K28" s="83" t="s">
        <v>63</v>
      </c>
      <c r="L28" s="19">
        <v>3</v>
      </c>
      <c r="M28" s="13"/>
      <c r="N28" s="13"/>
      <c r="O28" s="14"/>
      <c r="P28" s="15" t="str">
        <f>_xlfn.IFNA(VLOOKUP(O28,GPA!$A$2:$B$18,2,FALSE())*L28," ")</f>
        <v xml:space="preserve"> </v>
      </c>
    </row>
    <row r="29" spans="2:16" ht="25.5" customHeight="1">
      <c r="B29" s="11" t="s">
        <v>64</v>
      </c>
      <c r="C29" s="11" t="s">
        <v>65</v>
      </c>
      <c r="D29" s="12">
        <v>1</v>
      </c>
      <c r="E29" s="13"/>
      <c r="F29" s="13"/>
      <c r="G29" s="14"/>
      <c r="H29" s="15" t="str">
        <f>_xlfn.IFNA(VLOOKUP(G29,GPA!$A$2:$B$18,2,FALSE())*D29," ")</f>
        <v xml:space="preserve"> </v>
      </c>
      <c r="I29" s="10"/>
      <c r="J29" s="16" t="s">
        <v>66</v>
      </c>
      <c r="K29" s="16" t="s">
        <v>67</v>
      </c>
      <c r="L29" s="17">
        <v>3</v>
      </c>
      <c r="M29" s="13"/>
      <c r="N29" s="13"/>
      <c r="O29" s="14"/>
      <c r="P29" s="15" t="str">
        <f>_xlfn.IFNA(VLOOKUP(O29,GPA!$A$2:$B$18,2,FALSE())*L29," ")</f>
        <v xml:space="preserve"> </v>
      </c>
    </row>
    <row r="30" spans="2:16" ht="15.75" customHeight="1">
      <c r="B30" s="16" t="s">
        <v>68</v>
      </c>
      <c r="C30" s="16" t="s">
        <v>69</v>
      </c>
      <c r="D30" s="17">
        <v>3</v>
      </c>
      <c r="E30" s="13"/>
      <c r="F30" s="13"/>
      <c r="G30" s="14"/>
      <c r="H30" s="15" t="str">
        <f>_xlfn.IFNA(VLOOKUP(G30,GPA!$A$2:$B$18,2,FALSE())*D30," ")</f>
        <v xml:space="preserve"> </v>
      </c>
      <c r="I30" s="10"/>
      <c r="J30" s="16" t="s">
        <v>70</v>
      </c>
      <c r="K30" s="16" t="s">
        <v>71</v>
      </c>
      <c r="L30" s="17">
        <v>3</v>
      </c>
      <c r="M30" s="13"/>
      <c r="N30" s="13"/>
      <c r="O30" s="14"/>
      <c r="P30" s="15" t="str">
        <f>_xlfn.IFNA(VLOOKUP(O30,GPA!$A$2:$B$18,2,FALSE())*L30," ")</f>
        <v xml:space="preserve"> </v>
      </c>
    </row>
    <row r="31" spans="2:16" ht="15.75" customHeight="1">
      <c r="B31" s="16" t="s">
        <v>72</v>
      </c>
      <c r="C31" s="16" t="s">
        <v>73</v>
      </c>
      <c r="D31" s="17">
        <v>3</v>
      </c>
      <c r="E31" s="13"/>
      <c r="F31" s="13"/>
      <c r="G31" s="14"/>
      <c r="H31" s="15" t="str">
        <f>_xlfn.IFNA(VLOOKUP(G31,GPA!$A$2:$B$18,2,FALSE())*D31," ")</f>
        <v xml:space="preserve"> </v>
      </c>
      <c r="I31" s="10"/>
      <c r="J31" s="20" t="s">
        <v>74</v>
      </c>
      <c r="K31" s="20" t="s">
        <v>75</v>
      </c>
      <c r="L31" s="21">
        <v>3</v>
      </c>
      <c r="M31" s="13"/>
      <c r="N31" s="13"/>
      <c r="O31" s="14"/>
      <c r="P31" s="15" t="str">
        <f>_xlfn.IFNA(VLOOKUP(O31,GPA!$A$2:$B$18,2,FALSE())*L31," ")</f>
        <v xml:space="preserve"> </v>
      </c>
    </row>
    <row r="32" spans="2:16" ht="15.75" customHeight="1">
      <c r="B32" s="16" t="s">
        <v>76</v>
      </c>
      <c r="C32" s="16" t="s">
        <v>77</v>
      </c>
      <c r="D32" s="17">
        <v>3</v>
      </c>
      <c r="E32" s="13"/>
      <c r="F32" s="13"/>
      <c r="G32" s="14"/>
      <c r="H32" s="15" t="str">
        <f>_xlfn.IFNA(VLOOKUP(G32,GPA!$A$2:$B$18,2,FALSE())*D32," ")</f>
        <v xml:space="preserve"> </v>
      </c>
      <c r="I32" s="10"/>
      <c r="J32" s="39"/>
      <c r="K32" s="39"/>
      <c r="L32" s="40"/>
      <c r="M32" s="13"/>
      <c r="N32" s="13"/>
      <c r="O32" s="14"/>
      <c r="P32" s="15" t="str">
        <f>_xlfn.IFNA(VLOOKUP(O32,GPA!$A$2:$B$18,2,FALSE())*L32," ")</f>
        <v xml:space="preserve"> </v>
      </c>
    </row>
    <row r="33" spans="2:16" s="25" customFormat="1" ht="6.75" customHeight="1">
      <c r="B33" s="10"/>
      <c r="C33" s="10"/>
      <c r="D33" s="26"/>
      <c r="E33" s="26"/>
      <c r="F33" s="26"/>
      <c r="G33" s="26"/>
      <c r="H33" s="26"/>
      <c r="I33" s="10"/>
      <c r="J33" s="10"/>
      <c r="K33" s="10"/>
      <c r="L33" s="26"/>
      <c r="M33" s="26"/>
      <c r="N33" s="26"/>
      <c r="O33" s="26"/>
      <c r="P33" s="26"/>
    </row>
    <row r="34" spans="2:16" s="25" customFormat="1" ht="15" customHeight="1">
      <c r="B34" s="27"/>
      <c r="C34" s="28" t="s">
        <v>48</v>
      </c>
      <c r="D34" s="29">
        <f>SUM(D26:D32)</f>
        <v>17</v>
      </c>
      <c r="E34" s="29"/>
      <c r="F34" s="29"/>
      <c r="G34" s="29"/>
      <c r="H34" s="30"/>
      <c r="I34" s="31"/>
      <c r="J34" s="27"/>
      <c r="K34" s="28" t="s">
        <v>48</v>
      </c>
      <c r="L34" s="29">
        <f>SUM(L26:L32)</f>
        <v>18</v>
      </c>
      <c r="M34" s="29"/>
      <c r="N34" s="29"/>
      <c r="O34" s="29"/>
      <c r="P34" s="30"/>
    </row>
    <row r="35" spans="2:16" s="2" customFormat="1" ht="15" customHeight="1">
      <c r="B35" s="32"/>
      <c r="C35" s="1" t="s">
        <v>49</v>
      </c>
      <c r="D35" s="33"/>
      <c r="E35" s="34"/>
      <c r="F35" s="33"/>
      <c r="G35" s="35">
        <f t="array" ref="G35">SUM(H26:H32)/IF((SUM(SUMIF(G26:G32,{"A*","B*","C","C-","C+","D*","F"},D26:D32)))&gt;0,SUM(SUMIF(G26:G32,{"A*","B*","C","C-","C+","D*","F"},D26:D32)),1)</f>
        <v>0</v>
      </c>
      <c r="H35" s="36"/>
      <c r="I35" s="31"/>
      <c r="J35" s="32"/>
      <c r="K35" s="1" t="s">
        <v>49</v>
      </c>
      <c r="L35" s="33"/>
      <c r="M35" s="34"/>
      <c r="N35" s="33"/>
      <c r="O35" s="35">
        <f t="array" ref="O35">SUM(P26:P32)/IF((SUM(SUMIF(O26:O32,{"A*","B*","C","C-","C+","D*","F"},L26:L32)))&gt;0,SUM(SUMIF(O26:O32,{"A*","B*","C","C-","C+","D*","F"},L26:L32)),1)</f>
        <v>0</v>
      </c>
      <c r="P35" s="36"/>
    </row>
    <row r="36" spans="2:16" ht="15" customHeight="1">
      <c r="B36" s="37"/>
      <c r="C36" s="37"/>
      <c r="D36" s="38"/>
      <c r="E36" s="38"/>
      <c r="F36" s="38"/>
      <c r="G36" s="38"/>
      <c r="H36" s="38"/>
      <c r="I36" s="37"/>
      <c r="J36" s="37"/>
      <c r="K36" s="37"/>
      <c r="L36" s="38"/>
      <c r="M36" s="38"/>
      <c r="N36" s="38"/>
      <c r="O36" s="38"/>
      <c r="P36" s="38"/>
    </row>
    <row r="37" spans="2:16" ht="33" customHeight="1">
      <c r="B37" s="88" t="s">
        <v>78</v>
      </c>
      <c r="C37" s="88"/>
      <c r="D37" s="88"/>
      <c r="E37" s="88"/>
      <c r="F37" s="88"/>
      <c r="G37" s="88"/>
      <c r="H37" s="88"/>
      <c r="I37" s="10"/>
      <c r="J37" s="88" t="s">
        <v>79</v>
      </c>
      <c r="K37" s="88"/>
      <c r="L37" s="88"/>
      <c r="M37" s="88"/>
      <c r="N37" s="88"/>
      <c r="O37" s="88"/>
      <c r="P37" s="88"/>
    </row>
    <row r="38" spans="2:16" ht="33" customHeight="1">
      <c r="B38" s="8" t="s">
        <v>9</v>
      </c>
      <c r="C38" s="8" t="s">
        <v>10</v>
      </c>
      <c r="D38" s="9" t="s">
        <v>11</v>
      </c>
      <c r="E38" s="9" t="s">
        <v>12</v>
      </c>
      <c r="F38" s="9" t="s">
        <v>13</v>
      </c>
      <c r="G38" s="9" t="s">
        <v>14</v>
      </c>
      <c r="H38" s="9" t="s">
        <v>15</v>
      </c>
      <c r="I38" s="10"/>
      <c r="J38" s="8" t="s">
        <v>9</v>
      </c>
      <c r="K38" s="8" t="s">
        <v>10</v>
      </c>
      <c r="L38" s="9" t="s">
        <v>11</v>
      </c>
      <c r="M38" s="9" t="s">
        <v>12</v>
      </c>
      <c r="N38" s="9" t="s">
        <v>13</v>
      </c>
      <c r="O38" s="9" t="s">
        <v>14</v>
      </c>
      <c r="P38" s="9" t="s">
        <v>15</v>
      </c>
    </row>
    <row r="39" spans="2:16" ht="15.75" customHeight="1">
      <c r="B39" s="11" t="s">
        <v>80</v>
      </c>
      <c r="C39" s="11" t="s">
        <v>81</v>
      </c>
      <c r="D39" s="12">
        <v>3</v>
      </c>
      <c r="E39" s="13"/>
      <c r="F39" s="13"/>
      <c r="G39" s="14"/>
      <c r="H39" s="15" t="str">
        <f>_xlfn.IFNA(VLOOKUP(G39,GPA!$A$2:$B$18,2,FALSE())*D39," ")</f>
        <v xml:space="preserve"> </v>
      </c>
      <c r="I39" s="41"/>
      <c r="J39" s="11" t="s">
        <v>82</v>
      </c>
      <c r="K39" s="11" t="s">
        <v>83</v>
      </c>
      <c r="L39" s="12">
        <v>3</v>
      </c>
      <c r="M39" s="13"/>
      <c r="N39" s="13"/>
      <c r="O39" s="14"/>
      <c r="P39" s="15" t="str">
        <f>_xlfn.IFNA(VLOOKUP(O39,GPA!$A$2:$B$18,2,FALSE())*L39," ")</f>
        <v xml:space="preserve"> </v>
      </c>
    </row>
    <row r="40" spans="2:16" ht="25.5" customHeight="1">
      <c r="B40" s="11" t="s">
        <v>84</v>
      </c>
      <c r="C40" s="11" t="s">
        <v>85</v>
      </c>
      <c r="D40" s="12">
        <v>1</v>
      </c>
      <c r="E40" s="13"/>
      <c r="F40" s="13"/>
      <c r="G40" s="14"/>
      <c r="H40" s="15" t="str">
        <f>_xlfn.IFNA(VLOOKUP(G40,GPA!$A$2:$B$18,2,FALSE())*D40," ")</f>
        <v xml:space="preserve"> </v>
      </c>
      <c r="I40" s="41"/>
      <c r="J40" s="11" t="s">
        <v>86</v>
      </c>
      <c r="K40" s="11" t="s">
        <v>87</v>
      </c>
      <c r="L40" s="12">
        <v>1</v>
      </c>
      <c r="M40" s="13"/>
      <c r="N40" s="13"/>
      <c r="O40" s="14"/>
      <c r="P40" s="15" t="str">
        <f>_xlfn.IFNA(VLOOKUP(O40,GPA!$A$2:$B$18,2,FALSE())*L40," ")</f>
        <v xml:space="preserve"> </v>
      </c>
    </row>
    <row r="41" spans="2:16" ht="15.75" customHeight="1">
      <c r="B41" s="11" t="s">
        <v>88</v>
      </c>
      <c r="C41" s="11" t="s">
        <v>89</v>
      </c>
      <c r="D41" s="12">
        <v>3</v>
      </c>
      <c r="E41" s="13"/>
      <c r="F41" s="13"/>
      <c r="G41" s="14"/>
      <c r="H41" s="15" t="str">
        <f>_xlfn.IFNA(VLOOKUP(G41,GPA!$A$2:$B$18,2,FALSE())*D41," ")</f>
        <v xml:space="preserve"> </v>
      </c>
      <c r="I41" s="41"/>
      <c r="J41" s="11" t="s">
        <v>90</v>
      </c>
      <c r="K41" s="11" t="s">
        <v>91</v>
      </c>
      <c r="L41" s="12">
        <v>3</v>
      </c>
      <c r="M41" s="13"/>
      <c r="N41" s="13"/>
      <c r="O41" s="14"/>
      <c r="P41" s="15" t="str">
        <f>_xlfn.IFNA(VLOOKUP(O41,GPA!$A$2:$B$18,2,FALSE())*L41," ")</f>
        <v xml:space="preserve"> </v>
      </c>
    </row>
    <row r="42" spans="2:16" ht="15.75" customHeight="1">
      <c r="B42" s="11" t="s">
        <v>92</v>
      </c>
      <c r="C42" s="11" t="s">
        <v>93</v>
      </c>
      <c r="D42" s="12">
        <v>1</v>
      </c>
      <c r="E42" s="13"/>
      <c r="F42" s="13"/>
      <c r="G42" s="14"/>
      <c r="H42" s="15" t="str">
        <f>_xlfn.IFNA(VLOOKUP(G42,GPA!$A$2:$B$18,2,FALSE())*D42," ")</f>
        <v xml:space="preserve"> </v>
      </c>
      <c r="I42" s="41"/>
      <c r="J42" s="11" t="s">
        <v>94</v>
      </c>
      <c r="K42" s="11" t="s">
        <v>95</v>
      </c>
      <c r="L42" s="12">
        <v>1</v>
      </c>
      <c r="M42" s="13"/>
      <c r="N42" s="13"/>
      <c r="O42" s="14"/>
      <c r="P42" s="15" t="str">
        <f>_xlfn.IFNA(VLOOKUP(O42,GPA!$A$2:$B$18,2,FALSE())*L42," ")</f>
        <v xml:space="preserve"> </v>
      </c>
    </row>
    <row r="43" spans="2:16" ht="15.75" customHeight="1">
      <c r="B43" s="11" t="s">
        <v>96</v>
      </c>
      <c r="C43" s="11" t="s">
        <v>97</v>
      </c>
      <c r="D43" s="12">
        <v>3</v>
      </c>
      <c r="E43" s="13"/>
      <c r="F43" s="13"/>
      <c r="G43" s="14"/>
      <c r="H43" s="15" t="str">
        <f>_xlfn.IFNA(VLOOKUP(G43,GPA!$A$2:$B$18,2,FALSE())*D43," ")</f>
        <v xml:space="preserve"> </v>
      </c>
      <c r="I43" s="41"/>
      <c r="J43" s="11" t="s">
        <v>98</v>
      </c>
      <c r="K43" s="11" t="s">
        <v>99</v>
      </c>
      <c r="L43" s="12">
        <v>3</v>
      </c>
      <c r="M43" s="13"/>
      <c r="N43" s="13"/>
      <c r="O43" s="14"/>
      <c r="P43" s="15" t="str">
        <f>_xlfn.IFNA(VLOOKUP(O43,GPA!$A$2:$B$18,2,FALSE())*L43," ")</f>
        <v xml:space="preserve"> </v>
      </c>
    </row>
    <row r="44" spans="2:16" ht="15.75" customHeight="1">
      <c r="B44" s="11" t="s">
        <v>100</v>
      </c>
      <c r="C44" s="11" t="s">
        <v>101</v>
      </c>
      <c r="D44" s="12">
        <v>3</v>
      </c>
      <c r="E44" s="13"/>
      <c r="F44" s="13"/>
      <c r="G44" s="14"/>
      <c r="H44" s="15" t="str">
        <f>_xlfn.IFNA(VLOOKUP(G44,GPA!$A$2:$B$18,2,FALSE())*D44," ")</f>
        <v xml:space="preserve"> </v>
      </c>
      <c r="I44" s="41"/>
      <c r="J44" s="11" t="s">
        <v>102</v>
      </c>
      <c r="K44" s="11" t="s">
        <v>103</v>
      </c>
      <c r="L44" s="12">
        <v>1</v>
      </c>
      <c r="M44" s="13"/>
      <c r="N44" s="13"/>
      <c r="O44" s="14"/>
      <c r="P44" s="15" t="str">
        <f>_xlfn.IFNA(VLOOKUP(O44,GPA!$A$2:$B$18,2,FALSE())*L44," ")</f>
        <v xml:space="preserve"> </v>
      </c>
    </row>
    <row r="45" spans="2:16" ht="15.75" customHeight="1">
      <c r="B45" s="11" t="s">
        <v>104</v>
      </c>
      <c r="C45" s="11" t="s">
        <v>105</v>
      </c>
      <c r="D45" s="12">
        <v>1</v>
      </c>
      <c r="E45" s="13"/>
      <c r="F45" s="13"/>
      <c r="G45" s="14"/>
      <c r="H45" s="15" t="str">
        <f>_xlfn.IFNA(VLOOKUP(G45,GPA!$A$2:$B$18,2,FALSE())*D45," ")</f>
        <v xml:space="preserve"> </v>
      </c>
      <c r="I45" s="41"/>
      <c r="J45" s="11" t="s">
        <v>106</v>
      </c>
      <c r="K45" s="11" t="s">
        <v>107</v>
      </c>
      <c r="L45" s="12">
        <v>3</v>
      </c>
      <c r="M45" s="13"/>
      <c r="N45" s="13"/>
      <c r="O45" s="14"/>
      <c r="P45" s="15" t="str">
        <f>_xlfn.IFNA(VLOOKUP(O45,GPA!$A$2:$B$18,2,FALSE())*L45," ")</f>
        <v xml:space="preserve"> </v>
      </c>
    </row>
    <row r="46" spans="2:16" ht="15.75" customHeight="1">
      <c r="B46" s="20"/>
      <c r="C46" s="20" t="s">
        <v>108</v>
      </c>
      <c r="D46" s="21">
        <v>3</v>
      </c>
      <c r="E46" s="13"/>
      <c r="F46" s="13"/>
      <c r="G46" s="14"/>
      <c r="H46" s="15" t="str">
        <f>_xlfn.IFNA(VLOOKUP(G46,GPA!$A$2:$B$18,2,FALSE())*D46," ")</f>
        <v xml:space="preserve"> </v>
      </c>
      <c r="I46" s="42"/>
      <c r="J46" s="20"/>
      <c r="K46" s="20" t="s">
        <v>109</v>
      </c>
      <c r="L46" s="21">
        <v>3</v>
      </c>
      <c r="M46" s="13"/>
      <c r="N46" s="13"/>
      <c r="O46" s="14"/>
      <c r="P46" s="15" t="str">
        <f>_xlfn.IFNA(VLOOKUP(O46,GPA!$A$2:$B$18,2,FALSE())*L46," ")</f>
        <v xml:space="preserve"> </v>
      </c>
    </row>
    <row r="47" spans="2:16" ht="15.75" customHeight="1">
      <c r="B47" s="43"/>
      <c r="C47" s="43"/>
      <c r="D47" s="44"/>
      <c r="E47" s="13"/>
      <c r="F47" s="13"/>
      <c r="G47" s="14"/>
      <c r="H47" s="15" t="str">
        <f>_xlfn.IFNA(VLOOKUP(G47,GPA!$A$2:$B$18,2,FALSE())*D47," ")</f>
        <v xml:space="preserve"> </v>
      </c>
      <c r="I47" s="10"/>
      <c r="J47" s="45"/>
      <c r="K47" s="45"/>
      <c r="L47" s="46"/>
      <c r="M47" s="13"/>
      <c r="N47" s="13"/>
      <c r="O47" s="14"/>
      <c r="P47" s="15" t="str">
        <f>_xlfn.IFNA(VLOOKUP(O47,GPA!$A$2:$B$18,2,FALSE())*L47," ")</f>
        <v xml:space="preserve"> </v>
      </c>
    </row>
    <row r="48" spans="2:16" s="25" customFormat="1" ht="6.75" customHeight="1">
      <c r="B48" s="10"/>
      <c r="C48" s="10"/>
      <c r="D48" s="26"/>
      <c r="E48" s="26"/>
      <c r="F48" s="26"/>
      <c r="G48" s="26"/>
      <c r="H48" s="26"/>
      <c r="I48" s="10"/>
      <c r="J48" s="10"/>
      <c r="K48" s="10"/>
      <c r="L48" s="10"/>
      <c r="M48" s="10"/>
      <c r="N48" s="10"/>
      <c r="O48" s="10"/>
      <c r="P48" s="10"/>
    </row>
    <row r="49" spans="2:16" s="25" customFormat="1" ht="15" customHeight="1">
      <c r="B49" s="27"/>
      <c r="C49" s="28" t="s">
        <v>48</v>
      </c>
      <c r="D49" s="29">
        <f>SUM(D39:D47)</f>
        <v>18</v>
      </c>
      <c r="E49" s="29"/>
      <c r="F49" s="29"/>
      <c r="G49" s="29"/>
      <c r="H49" s="30"/>
      <c r="I49" s="31"/>
      <c r="J49" s="27"/>
      <c r="K49" s="28" t="s">
        <v>48</v>
      </c>
      <c r="L49" s="29">
        <f>SUM(L39:L47)</f>
        <v>18</v>
      </c>
      <c r="M49" s="29"/>
      <c r="N49" s="29"/>
      <c r="O49" s="29"/>
      <c r="P49" s="30"/>
    </row>
    <row r="50" spans="2:16" s="2" customFormat="1" ht="15.75" customHeight="1">
      <c r="B50" s="32"/>
      <c r="C50" s="1" t="s">
        <v>49</v>
      </c>
      <c r="D50" s="33"/>
      <c r="E50" s="34"/>
      <c r="F50" s="33"/>
      <c r="G50" s="35">
        <f t="array" ref="G50">SUM(H39:H47)/IF((SUM(SUMIF(G39:G47,{"A*","B*","C","C-","C+","D*","F"},D39:D47)))&gt;0,SUM(SUMIF(G39:G47,{"A*","B*","C","C-","C+","D*","F"},D39:D47)),1)</f>
        <v>0</v>
      </c>
      <c r="H50" s="36"/>
      <c r="I50" s="31"/>
      <c r="J50" s="32"/>
      <c r="K50" s="1" t="s">
        <v>49</v>
      </c>
      <c r="L50" s="33"/>
      <c r="M50" s="34"/>
      <c r="N50" s="33"/>
      <c r="O50" s="35">
        <f t="array" ref="O50">SUM(P39:P47)/IF((SUM(SUMIF(O39:O47,{"A*","B*","C","C-","C+","D*","F"},L39:L47)))&gt;0,SUM(SUMIF(O39:O47,{"A*","B*","C","C-","C+","D*","F"},L39:L47)),1)</f>
        <v>0</v>
      </c>
      <c r="P50" s="36"/>
    </row>
    <row r="51" spans="2:16" ht="15.75" customHeight="1">
      <c r="B51" s="37"/>
      <c r="C51" s="37"/>
      <c r="D51" s="38"/>
      <c r="E51" s="38"/>
      <c r="F51" s="38"/>
      <c r="G51" s="38"/>
      <c r="H51" s="38"/>
      <c r="I51" s="37"/>
      <c r="J51" s="37"/>
      <c r="K51" s="37"/>
      <c r="L51" s="38"/>
      <c r="M51" s="38"/>
      <c r="N51" s="38"/>
      <c r="O51" s="38"/>
      <c r="P51" s="38"/>
    </row>
    <row r="52" spans="2:16" ht="31.5" customHeight="1">
      <c r="B52" s="88" t="s">
        <v>110</v>
      </c>
      <c r="C52" s="88"/>
      <c r="D52" s="88"/>
      <c r="E52" s="88"/>
      <c r="F52" s="88"/>
      <c r="G52" s="88"/>
      <c r="H52" s="88"/>
      <c r="I52" s="10"/>
      <c r="J52" s="89" t="s">
        <v>111</v>
      </c>
      <c r="K52" s="89"/>
      <c r="L52" s="89"/>
      <c r="M52" s="89"/>
      <c r="N52" s="89"/>
      <c r="O52" s="89"/>
      <c r="P52" s="89"/>
    </row>
    <row r="53" spans="2:16" ht="31.5" customHeight="1">
      <c r="B53" s="8" t="s">
        <v>9</v>
      </c>
      <c r="C53" s="8" t="s">
        <v>10</v>
      </c>
      <c r="D53" s="9" t="s">
        <v>11</v>
      </c>
      <c r="E53" s="9" t="s">
        <v>12</v>
      </c>
      <c r="F53" s="9" t="s">
        <v>13</v>
      </c>
      <c r="G53" s="9" t="s">
        <v>14</v>
      </c>
      <c r="H53" s="9" t="s">
        <v>15</v>
      </c>
      <c r="I53" s="10"/>
      <c r="J53" s="89"/>
      <c r="K53" s="89"/>
      <c r="L53" s="89"/>
      <c r="M53" s="89"/>
      <c r="N53" s="89"/>
      <c r="O53" s="89"/>
      <c r="P53" s="89"/>
    </row>
    <row r="54" spans="2:16" ht="15.75" customHeight="1">
      <c r="B54" s="11" t="s">
        <v>112</v>
      </c>
      <c r="C54" s="11" t="s">
        <v>113</v>
      </c>
      <c r="D54" s="12">
        <v>0</v>
      </c>
      <c r="E54" s="13"/>
      <c r="F54" s="13"/>
      <c r="G54" s="14"/>
      <c r="H54" s="15" t="str">
        <f>_xlfn.IFNA(VLOOKUP(G54,GPA!$A$2:$B$18,2,FALSE())*D54," ")</f>
        <v xml:space="preserve"> </v>
      </c>
      <c r="I54" s="42"/>
      <c r="J54" s="89"/>
      <c r="K54" s="89"/>
      <c r="L54" s="89"/>
      <c r="M54" s="89"/>
      <c r="N54" s="89"/>
      <c r="O54" s="89"/>
      <c r="P54" s="89"/>
    </row>
    <row r="55" spans="2:16" s="25" customFormat="1" ht="6.75" customHeight="1">
      <c r="B55" s="47"/>
      <c r="C55" s="47"/>
      <c r="D55" s="48"/>
      <c r="E55" s="48"/>
      <c r="F55" s="48"/>
      <c r="G55" s="48"/>
      <c r="H55" s="26"/>
      <c r="I55" s="10"/>
      <c r="J55" s="89"/>
      <c r="K55" s="89"/>
      <c r="L55" s="89"/>
      <c r="M55" s="89"/>
      <c r="N55" s="89"/>
      <c r="O55" s="89"/>
      <c r="P55" s="89"/>
    </row>
    <row r="56" spans="2:16" s="2" customFormat="1" ht="15.75" customHeight="1">
      <c r="B56" s="49"/>
      <c r="C56" s="50" t="s">
        <v>48</v>
      </c>
      <c r="D56" s="51">
        <f>SUM(D54)</f>
        <v>0</v>
      </c>
      <c r="E56" s="51"/>
      <c r="F56" s="51"/>
      <c r="G56" s="51"/>
      <c r="H56" s="52"/>
      <c r="I56" s="31"/>
      <c r="J56" s="89"/>
      <c r="K56" s="89"/>
      <c r="L56" s="89"/>
      <c r="M56" s="89"/>
      <c r="N56" s="89"/>
      <c r="O56" s="89"/>
      <c r="P56" s="89"/>
    </row>
    <row r="57" spans="2:16" ht="15" customHeight="1">
      <c r="B57" s="37"/>
      <c r="C57" s="37"/>
      <c r="D57" s="38"/>
      <c r="E57" s="38"/>
      <c r="F57" s="38"/>
      <c r="G57" s="38"/>
      <c r="H57" s="38"/>
      <c r="I57" s="37"/>
      <c r="J57" s="37"/>
      <c r="K57" s="37"/>
      <c r="L57" s="38"/>
      <c r="M57" s="38"/>
      <c r="N57" s="38"/>
      <c r="O57" s="38"/>
      <c r="P57" s="38"/>
    </row>
    <row r="58" spans="2:16" ht="31.5" customHeight="1">
      <c r="B58" s="88" t="s">
        <v>114</v>
      </c>
      <c r="C58" s="88"/>
      <c r="D58" s="88"/>
      <c r="E58" s="88"/>
      <c r="F58" s="88"/>
      <c r="G58" s="88"/>
      <c r="H58" s="88"/>
      <c r="I58" s="10"/>
      <c r="J58" s="88" t="s">
        <v>115</v>
      </c>
      <c r="K58" s="88"/>
      <c r="L58" s="88"/>
      <c r="M58" s="88"/>
      <c r="N58" s="88"/>
      <c r="O58" s="88"/>
      <c r="P58" s="88"/>
    </row>
    <row r="59" spans="2:16" ht="31.5" customHeight="1">
      <c r="B59" s="8" t="s">
        <v>9</v>
      </c>
      <c r="C59" s="8" t="s">
        <v>10</v>
      </c>
      <c r="D59" s="9" t="s">
        <v>11</v>
      </c>
      <c r="E59" s="9" t="s">
        <v>12</v>
      </c>
      <c r="F59" s="9" t="s">
        <v>13</v>
      </c>
      <c r="G59" s="9" t="s">
        <v>14</v>
      </c>
      <c r="H59" s="9" t="s">
        <v>15</v>
      </c>
      <c r="I59" s="10"/>
      <c r="J59" s="8" t="s">
        <v>9</v>
      </c>
      <c r="K59" s="8" t="s">
        <v>10</v>
      </c>
      <c r="L59" s="9" t="s">
        <v>11</v>
      </c>
      <c r="M59" s="9" t="s">
        <v>12</v>
      </c>
      <c r="N59" s="9" t="s">
        <v>13</v>
      </c>
      <c r="O59" s="9" t="s">
        <v>14</v>
      </c>
      <c r="P59" s="9" t="s">
        <v>15</v>
      </c>
    </row>
    <row r="60" spans="2:16" ht="25.5" customHeight="1">
      <c r="B60" s="11" t="s">
        <v>116</v>
      </c>
      <c r="C60" s="11" t="s">
        <v>117</v>
      </c>
      <c r="D60" s="12">
        <v>3</v>
      </c>
      <c r="E60" s="13"/>
      <c r="F60" s="13"/>
      <c r="G60" s="14"/>
      <c r="H60" s="15" t="str">
        <f>_xlfn.IFNA(VLOOKUP(G60,GPA!$A$2:$B$18,2,FALSE())*D60," ")</f>
        <v xml:space="preserve"> </v>
      </c>
      <c r="I60" s="10"/>
      <c r="J60" s="11" t="s">
        <v>118</v>
      </c>
      <c r="K60" s="11" t="s">
        <v>119</v>
      </c>
      <c r="L60" s="12">
        <v>3</v>
      </c>
      <c r="M60" s="13"/>
      <c r="N60" s="13"/>
      <c r="O60" s="14"/>
      <c r="P60" s="15" t="str">
        <f>_xlfn.IFNA(VLOOKUP(O60,GPA!$A$2:$B$18,2,FALSE())*L60," ")</f>
        <v xml:space="preserve"> </v>
      </c>
    </row>
    <row r="61" spans="2:16" ht="15.75" customHeight="1">
      <c r="B61" s="11" t="s">
        <v>120</v>
      </c>
      <c r="C61" s="11" t="s">
        <v>121</v>
      </c>
      <c r="D61" s="12">
        <v>3</v>
      </c>
      <c r="E61" s="13"/>
      <c r="F61" s="13"/>
      <c r="G61" s="14"/>
      <c r="H61" s="15" t="str">
        <f>_xlfn.IFNA(VLOOKUP(G61,GPA!$A$2:$B$18,2,FALSE())*D61," ")</f>
        <v xml:space="preserve"> </v>
      </c>
      <c r="I61" s="53"/>
      <c r="J61" s="11" t="s">
        <v>120</v>
      </c>
      <c r="K61" s="11" t="s">
        <v>122</v>
      </c>
      <c r="L61" s="12">
        <v>3</v>
      </c>
      <c r="M61" s="13"/>
      <c r="N61" s="13"/>
      <c r="O61" s="14"/>
      <c r="P61" s="15" t="str">
        <f>_xlfn.IFNA(VLOOKUP(O61,GPA!$A$2:$B$18,2,FALSE())*L61," ")</f>
        <v xml:space="preserve"> </v>
      </c>
    </row>
    <row r="62" spans="2:16" ht="15.75" customHeight="1">
      <c r="B62" s="11" t="s">
        <v>120</v>
      </c>
      <c r="C62" s="11" t="s">
        <v>123</v>
      </c>
      <c r="D62" s="12">
        <v>3</v>
      </c>
      <c r="E62" s="13"/>
      <c r="F62" s="13"/>
      <c r="G62" s="14"/>
      <c r="H62" s="15" t="str">
        <f>_xlfn.IFNA(VLOOKUP(G62,GPA!$A$2:$B$18,2,FALSE())*D62," ")</f>
        <v xml:space="preserve"> </v>
      </c>
      <c r="I62" s="41"/>
      <c r="J62" s="11" t="s">
        <v>120</v>
      </c>
      <c r="K62" s="11" t="s">
        <v>124</v>
      </c>
      <c r="L62" s="12">
        <v>3</v>
      </c>
      <c r="M62" s="13"/>
      <c r="N62" s="13"/>
      <c r="O62" s="14"/>
      <c r="P62" s="15" t="str">
        <f>_xlfn.IFNA(VLOOKUP(O62,GPA!$A$2:$B$18,2,FALSE())*L62," ")</f>
        <v xml:space="preserve"> </v>
      </c>
    </row>
    <row r="63" spans="2:16" ht="15.75" customHeight="1">
      <c r="B63" s="11" t="s">
        <v>125</v>
      </c>
      <c r="C63" s="11" t="s">
        <v>126</v>
      </c>
      <c r="D63" s="12">
        <v>3</v>
      </c>
      <c r="E63" s="13"/>
      <c r="F63" s="13"/>
      <c r="G63" s="14"/>
      <c r="H63" s="15" t="str">
        <f>_xlfn.IFNA(VLOOKUP(G63,GPA!$A$2:$B$18,2,FALSE())*D63," ")</f>
        <v xml:space="preserve"> </v>
      </c>
      <c r="I63" s="41"/>
      <c r="J63" s="11" t="s">
        <v>127</v>
      </c>
      <c r="K63" s="11" t="s">
        <v>128</v>
      </c>
      <c r="L63" s="12">
        <v>3</v>
      </c>
      <c r="M63" s="13"/>
      <c r="N63" s="13"/>
      <c r="O63" s="14"/>
      <c r="P63" s="15" t="str">
        <f>_xlfn.IFNA(VLOOKUP(O63,GPA!$A$2:$B$18,2,FALSE())*L63," ")</f>
        <v xml:space="preserve"> </v>
      </c>
    </row>
    <row r="64" spans="2:16" ht="15.75" customHeight="1">
      <c r="B64" s="11" t="s">
        <v>129</v>
      </c>
      <c r="C64" s="11" t="s">
        <v>130</v>
      </c>
      <c r="D64" s="12">
        <v>1</v>
      </c>
      <c r="E64" s="13"/>
      <c r="F64" s="13"/>
      <c r="G64" s="14"/>
      <c r="H64" s="15" t="str">
        <f>_xlfn.IFNA(VLOOKUP(G64,GPA!$A$2:$B$18,2,FALSE())*D64," ")</f>
        <v xml:space="preserve"> </v>
      </c>
      <c r="I64" s="41"/>
      <c r="J64" s="20"/>
      <c r="K64" s="20" t="s">
        <v>131</v>
      </c>
      <c r="L64" s="21">
        <v>3</v>
      </c>
      <c r="M64" s="13"/>
      <c r="N64" s="13"/>
      <c r="O64" s="14"/>
      <c r="P64" s="15" t="str">
        <f>_xlfn.IFNA(VLOOKUP(O64,GPA!$A$2:$B$18,2,FALSE())*L64," ")</f>
        <v xml:space="preserve"> </v>
      </c>
    </row>
    <row r="65" spans="2:16" ht="15.75" customHeight="1">
      <c r="B65" s="54"/>
      <c r="C65" s="54"/>
      <c r="D65" s="55"/>
      <c r="E65" s="13"/>
      <c r="F65" s="13"/>
      <c r="G65" s="14"/>
      <c r="H65" s="15" t="str">
        <f>_xlfn.IFNA(VLOOKUP(G65,GPA!$A$2:$B$18,2,FALSE())*D65," ")</f>
        <v xml:space="preserve"> </v>
      </c>
      <c r="I65" s="41"/>
      <c r="J65" s="54"/>
      <c r="K65" s="54"/>
      <c r="L65" s="55"/>
      <c r="M65" s="13"/>
      <c r="N65" s="13"/>
      <c r="O65" s="14"/>
      <c r="P65" s="15" t="str">
        <f>_xlfn.IFNA(VLOOKUP(O65,GPA!$A$2:$B$18,2,FALSE())*L65," ")</f>
        <v xml:space="preserve"> </v>
      </c>
    </row>
    <row r="66" spans="2:16" s="25" customFormat="1" ht="6.75" customHeight="1">
      <c r="B66" s="56"/>
      <c r="C66" s="56"/>
      <c r="D66" s="57"/>
      <c r="E66" s="58"/>
      <c r="F66" s="58"/>
      <c r="G66" s="59"/>
      <c r="H66" s="60" t="str">
        <f>_xlfn.IFNA(VLOOKUP(G65,GPA!$A$2:$B$18,2,FALSE())*D65," ")</f>
        <v xml:space="preserve"> </v>
      </c>
      <c r="I66" s="10"/>
      <c r="J66" s="10"/>
      <c r="K66" s="10"/>
      <c r="L66" s="26"/>
      <c r="M66" s="26"/>
      <c r="N66" s="26"/>
      <c r="O66" s="26"/>
      <c r="P66" s="26"/>
    </row>
    <row r="67" spans="2:16" s="25" customFormat="1" ht="15" customHeight="1">
      <c r="B67" s="27"/>
      <c r="C67" s="28" t="s">
        <v>48</v>
      </c>
      <c r="D67" s="29">
        <f>SUM(D60:D65)</f>
        <v>13</v>
      </c>
      <c r="E67" s="29"/>
      <c r="F67" s="29"/>
      <c r="G67" s="29"/>
      <c r="H67" s="30"/>
      <c r="I67" s="31"/>
      <c r="J67" s="27"/>
      <c r="K67" s="28" t="s">
        <v>48</v>
      </c>
      <c r="L67" s="29">
        <f>SUM(L60:L65)</f>
        <v>15</v>
      </c>
      <c r="M67" s="29"/>
      <c r="N67" s="29"/>
      <c r="O67" s="29"/>
      <c r="P67" s="30"/>
    </row>
    <row r="68" spans="2:16" s="2" customFormat="1" ht="15" customHeight="1">
      <c r="B68" s="32"/>
      <c r="C68" s="1" t="s">
        <v>49</v>
      </c>
      <c r="D68" s="33"/>
      <c r="E68" s="34"/>
      <c r="F68" s="33"/>
      <c r="G68" s="35">
        <f t="array" ref="G68">SUM(H60:H65)/IF((SUM(SUMIF(G60:G65,{"A*","B*","C","C-","C+","D*","F"},D60:D65)))&gt;0,SUM(SUMIF(G60:G65,{"A*","B*","C","C-","C+","D*","F"},D60:D65)),1)</f>
        <v>0</v>
      </c>
      <c r="H68" s="36"/>
      <c r="I68" s="31"/>
      <c r="J68" s="32"/>
      <c r="K68" s="1" t="s">
        <v>49</v>
      </c>
      <c r="L68" s="33"/>
      <c r="M68" s="34"/>
      <c r="N68" s="33"/>
      <c r="O68" s="35">
        <f t="array" ref="O68">SUM(P60:P65)/IF((SUM(SUMIF(O60:O65,{"A*","B*","C","C-","C+","D*","F"},L60:L65)))&gt;0,SUM(SUMIF(O60:O65,{"A*","B*","C","C-","C+","D*","F"},L60:L65)),1)</f>
        <v>0</v>
      </c>
      <c r="P68" s="36"/>
    </row>
    <row r="69" spans="2:16" ht="15" customHeight="1">
      <c r="B69" s="61" t="s">
        <v>132</v>
      </c>
      <c r="C69" s="42"/>
      <c r="D69" s="62"/>
      <c r="E69" s="62"/>
      <c r="F69" s="62"/>
      <c r="G69" s="62"/>
      <c r="H69" s="62"/>
      <c r="I69" s="42"/>
      <c r="J69" s="42"/>
      <c r="K69" s="42"/>
      <c r="L69" s="62"/>
      <c r="M69" s="62"/>
      <c r="N69" s="62"/>
      <c r="O69" s="62"/>
      <c r="P69" s="62"/>
    </row>
    <row r="70" spans="2:16" ht="5.25" customHeight="1">
      <c r="B70" s="49" t="s">
        <v>133</v>
      </c>
      <c r="C70" s="50"/>
      <c r="D70" s="51"/>
      <c r="E70" s="63"/>
      <c r="F70" s="51"/>
      <c r="G70" s="51"/>
      <c r="H70" s="52"/>
      <c r="I70" s="31"/>
      <c r="J70" s="31"/>
      <c r="K70" s="31"/>
      <c r="L70" s="31"/>
      <c r="M70" s="31"/>
      <c r="N70" s="31"/>
      <c r="O70" s="31"/>
      <c r="P70" s="31"/>
    </row>
    <row r="71" spans="2:16" ht="5.25" customHeight="1">
      <c r="B71" s="64" t="s">
        <v>132</v>
      </c>
      <c r="C71" s="10"/>
      <c r="D71" s="26"/>
      <c r="E71" s="26"/>
      <c r="F71" s="26"/>
      <c r="G71" s="26"/>
      <c r="H71" s="26"/>
      <c r="I71" s="10"/>
      <c r="J71" s="10"/>
      <c r="K71" s="10"/>
      <c r="L71" s="26"/>
      <c r="M71" s="26"/>
      <c r="N71" s="26"/>
      <c r="O71" s="26"/>
      <c r="P71" s="26"/>
    </row>
    <row r="72" spans="2:16" ht="31.5" customHeight="1">
      <c r="B72" s="8" t="s">
        <v>9</v>
      </c>
      <c r="C72" s="8" t="s">
        <v>10</v>
      </c>
      <c r="D72" s="9" t="s">
        <v>11</v>
      </c>
      <c r="E72" s="9" t="s">
        <v>12</v>
      </c>
      <c r="F72" s="9" t="s">
        <v>13</v>
      </c>
      <c r="G72" s="9" t="s">
        <v>14</v>
      </c>
      <c r="H72" s="9" t="s">
        <v>15</v>
      </c>
      <c r="I72" s="10"/>
      <c r="J72" s="8" t="s">
        <v>9</v>
      </c>
      <c r="K72" s="8" t="s">
        <v>10</v>
      </c>
      <c r="L72" s="9" t="s">
        <v>11</v>
      </c>
      <c r="M72" s="9" t="s">
        <v>12</v>
      </c>
      <c r="N72" s="9" t="s">
        <v>13</v>
      </c>
      <c r="O72" s="9" t="s">
        <v>14</v>
      </c>
      <c r="P72" s="9" t="s">
        <v>15</v>
      </c>
    </row>
    <row r="73" spans="2:16" ht="15" customHeight="1">
      <c r="B73" s="65"/>
      <c r="C73" s="65"/>
      <c r="D73" s="65">
        <v>0</v>
      </c>
      <c r="E73" s="65"/>
      <c r="F73" s="65"/>
      <c r="G73" s="66"/>
      <c r="H73" s="67" t="str">
        <f>_xlfn.IFNA(VLOOKUP(G73,GPA!$A$2:$B$18,2,FALSE())*D73," ")</f>
        <v xml:space="preserve"> </v>
      </c>
      <c r="I73" s="10"/>
      <c r="J73" s="68"/>
      <c r="K73" s="68"/>
      <c r="L73" s="69"/>
      <c r="M73" s="13"/>
      <c r="N73" s="13"/>
      <c r="O73" s="14"/>
      <c r="P73" s="15" t="str">
        <f>_xlfn.IFNA(VLOOKUP(O73,GPA!$A$2:$B$18,2,FALSE())*L73," ")</f>
        <v xml:space="preserve"> </v>
      </c>
    </row>
    <row r="74" spans="2:16" ht="15" customHeight="1">
      <c r="B74" s="65"/>
      <c r="C74" s="65"/>
      <c r="D74" s="65">
        <v>0</v>
      </c>
      <c r="E74" s="65"/>
      <c r="F74" s="65"/>
      <c r="G74" s="66"/>
      <c r="H74" s="67" t="str">
        <f>_xlfn.IFNA(VLOOKUP(G74,GPA!$A$2:$B$18,2,FALSE())*D74," ")</f>
        <v xml:space="preserve"> </v>
      </c>
      <c r="I74" s="10"/>
      <c r="J74" s="68"/>
      <c r="K74" s="68"/>
      <c r="L74" s="69"/>
      <c r="M74" s="13"/>
      <c r="N74" s="13"/>
      <c r="O74" s="14"/>
      <c r="P74" s="15" t="str">
        <f>_xlfn.IFNA(VLOOKUP(O74,GPA!$A$2:$B$18,2,FALSE())*L74," ")</f>
        <v xml:space="preserve"> </v>
      </c>
    </row>
    <row r="75" spans="2:16" ht="15" customHeight="1">
      <c r="B75" s="65"/>
      <c r="C75" s="65"/>
      <c r="D75" s="65">
        <v>0</v>
      </c>
      <c r="E75" s="65"/>
      <c r="F75" s="65"/>
      <c r="G75" s="66"/>
      <c r="H75" s="67" t="str">
        <f>_xlfn.IFNA(VLOOKUP(G75,GPA!$A$2:$B$18,2,FALSE())*D75," ")</f>
        <v xml:space="preserve"> </v>
      </c>
      <c r="I75" s="10"/>
      <c r="J75" s="68"/>
      <c r="K75" s="68"/>
      <c r="L75" s="69"/>
      <c r="M75" s="13"/>
      <c r="N75" s="13"/>
      <c r="O75" s="14"/>
      <c r="P75" s="15" t="str">
        <f>_xlfn.IFNA(VLOOKUP(O75,GPA!$A$2:$B$18,2,FALSE())*L75," ")</f>
        <v xml:space="preserve"> </v>
      </c>
    </row>
    <row r="76" spans="2:16" ht="15" customHeight="1">
      <c r="B76" s="65"/>
      <c r="C76" s="65"/>
      <c r="D76" s="65">
        <v>0</v>
      </c>
      <c r="E76" s="65"/>
      <c r="F76" s="65"/>
      <c r="G76" s="66"/>
      <c r="H76" s="67" t="str">
        <f>_xlfn.IFNA(VLOOKUP(G76,GPA!$A$2:$B$18,2,FALSE())*D76," ")</f>
        <v xml:space="preserve"> </v>
      </c>
      <c r="I76" s="10"/>
      <c r="J76" s="70"/>
      <c r="K76" s="70"/>
      <c r="L76" s="69"/>
      <c r="M76" s="13"/>
      <c r="N76" s="13"/>
      <c r="O76" s="14"/>
      <c r="P76" s="15" t="str">
        <f>_xlfn.IFNA(VLOOKUP(O76,GPA!$A$2:$B$18,2,FALSE())*L76," ")</f>
        <v xml:space="preserve"> </v>
      </c>
    </row>
    <row r="77" spans="2:16" ht="15" customHeight="1">
      <c r="B77" s="65"/>
      <c r="C77" s="65"/>
      <c r="D77" s="65">
        <v>0</v>
      </c>
      <c r="E77" s="65"/>
      <c r="F77" s="65"/>
      <c r="G77" s="66"/>
      <c r="H77" s="67" t="str">
        <f>_xlfn.IFNA(VLOOKUP(G77,GPA!$A$2:$B$18,2,FALSE())*D77," ")</f>
        <v xml:space="preserve"> </v>
      </c>
      <c r="I77" s="10"/>
      <c r="J77" s="70"/>
      <c r="K77" s="70"/>
      <c r="L77" s="69"/>
      <c r="M77" s="13"/>
      <c r="N77" s="13"/>
      <c r="O77" s="14"/>
      <c r="P77" s="15" t="str">
        <f>_xlfn.IFNA(VLOOKUP(O77,GPA!$A$2:$B$18,2,FALSE())*L77," ")</f>
        <v xml:space="preserve"> </v>
      </c>
    </row>
    <row r="78" spans="2:16" s="2" customFormat="1" ht="6" customHeight="1">
      <c r="B78" s="65"/>
      <c r="C78" s="65"/>
      <c r="D78" s="65">
        <v>0</v>
      </c>
      <c r="E78" s="65"/>
      <c r="F78" s="65"/>
      <c r="G78" s="66"/>
      <c r="H78" s="67" t="str">
        <f>_xlfn.IFNA(VLOOKUP(G78,GPA!$A$2:$B$18,2,FALSE())*D78," ")</f>
        <v xml:space="preserve"> </v>
      </c>
      <c r="I78" s="10"/>
      <c r="J78" s="70"/>
      <c r="K78" s="70"/>
      <c r="L78" s="69"/>
      <c r="M78" s="13"/>
      <c r="N78" s="13"/>
      <c r="O78" s="14"/>
      <c r="P78" s="15" t="str">
        <f>_xlfn.IFNA(VLOOKUP(O78,GPA!$A$2:$B$18,2,FALSE())*L78," ")</f>
        <v xml:space="preserve"> </v>
      </c>
    </row>
    <row r="79" spans="2:16" s="2" customFormat="1" ht="6" customHeight="1">
      <c r="B79" s="71"/>
      <c r="C79" s="71"/>
      <c r="D79" s="72"/>
      <c r="E79" s="72"/>
      <c r="F79" s="72"/>
      <c r="G79" s="72"/>
      <c r="H79" s="72"/>
      <c r="I79" s="42"/>
      <c r="J79" s="42"/>
      <c r="K79" s="42"/>
      <c r="L79" s="62"/>
      <c r="M79" s="62"/>
      <c r="N79" s="62"/>
      <c r="O79" s="62"/>
      <c r="P79" s="62"/>
    </row>
    <row r="80" spans="2:16" s="2" customFormat="1" ht="6" customHeight="1">
      <c r="B80" s="71"/>
      <c r="C80" s="71"/>
      <c r="D80" s="72"/>
      <c r="E80" s="72"/>
      <c r="F80" s="72"/>
      <c r="G80" s="72"/>
      <c r="H80" s="72"/>
      <c r="I80" s="42"/>
      <c r="J80" s="42"/>
      <c r="K80" s="42"/>
      <c r="L80" s="62"/>
      <c r="M80" s="62"/>
      <c r="N80" s="62"/>
      <c r="O80" s="62"/>
      <c r="P80" s="62"/>
    </row>
    <row r="81" spans="2:16" ht="6" customHeight="1">
      <c r="B81" s="42"/>
      <c r="C81" s="42"/>
      <c r="D81" s="62"/>
      <c r="E81" s="62"/>
      <c r="F81" s="62"/>
      <c r="G81" s="62"/>
      <c r="H81" s="62"/>
      <c r="I81" s="42"/>
      <c r="J81" s="42"/>
      <c r="K81" s="42"/>
      <c r="L81" s="62"/>
      <c r="M81" s="62"/>
      <c r="N81" s="62"/>
      <c r="O81" s="62"/>
      <c r="P81" s="62"/>
    </row>
    <row r="82" spans="2:16" ht="15" customHeight="1">
      <c r="B82" s="84" t="s">
        <v>134</v>
      </c>
      <c r="C82" s="84"/>
      <c r="D82" s="84"/>
      <c r="E82" s="84"/>
      <c r="F82" s="84"/>
      <c r="G82" s="84"/>
      <c r="H82" s="84"/>
      <c r="I82" s="42"/>
      <c r="J82" s="27"/>
      <c r="K82" s="28" t="s">
        <v>135</v>
      </c>
      <c r="L82" s="29"/>
      <c r="M82" s="29"/>
      <c r="N82" s="29"/>
      <c r="O82" s="29"/>
      <c r="P82" s="73">
        <f>SUM(H12:H19,P12:P19,H26:H32,P26:P32,H39:H47,P39:P47,H54,H60:H65,P60:P65,H73:H78,P73:P78)</f>
        <v>0</v>
      </c>
    </row>
    <row r="83" spans="2:16" ht="15" customHeight="1">
      <c r="B83" s="84"/>
      <c r="C83" s="84"/>
      <c r="D83" s="84"/>
      <c r="E83" s="84"/>
      <c r="F83" s="84"/>
      <c r="G83" s="84"/>
      <c r="H83" s="84"/>
      <c r="I83" s="42"/>
      <c r="J83" s="32"/>
      <c r="K83" s="85" t="s">
        <v>136</v>
      </c>
      <c r="L83" s="85"/>
      <c r="M83" s="85"/>
      <c r="N83" s="85"/>
      <c r="O83" s="85"/>
      <c r="P83" s="74">
        <f t="array" ref="P83">SUM(SUMIF(G12:G19,{"A*","B*","C","C-","C+","D+","D","P"},D12:D19),SUMIF(O12:O19,{"A*","B*","C","C-","C+","D+","D","P"},L12:L19),SUMIF(G26:G32,{"A*","B*","C","C-","C+","D+","D","P"},D26:D32),SUMIF(O26:O32,{"A*","B*","C","C-","C+","D+","D","P"},L26:L32),SUMIF(G39:G47,{"A*","B*","C","C-","C+","D+","D","P"},D39:D47),SUMIF(O39:O47,{"A*","B*","C","C-","C+","D+","D","P"},L39:L47),SUMIF(G54,{"A*","B*","C","C-","C+","D+","D","P"},D54),SUMIF(G60:G65,{"A*","B*","C","C-","C+","D+","D","P"},D60:D65),SUMIF(O60:O65,{"A*","B*","C","C-","C+","D+","D","P"},L60:L65),SUMIF(G73:G78,{"A*","B*","C","C-","C+","D+","D","P"},D73:D78),SUMIF(O73:O78,{"A*","B*","C","C-","C+","D+","D","P"},L73:L78))</f>
        <v>0</v>
      </c>
    </row>
    <row r="84" spans="2:16" ht="15" customHeight="1">
      <c r="B84" s="84"/>
      <c r="C84" s="84"/>
      <c r="D84" s="84"/>
      <c r="E84" s="84"/>
      <c r="F84" s="84"/>
      <c r="G84" s="84"/>
      <c r="H84" s="84"/>
      <c r="I84" s="42"/>
      <c r="J84" s="27"/>
      <c r="K84" s="86" t="s">
        <v>137</v>
      </c>
      <c r="L84" s="86"/>
      <c r="M84" s="86"/>
      <c r="N84" s="86"/>
      <c r="O84" s="86"/>
      <c r="P84" s="75">
        <f t="array" ref="P84">SUM(SUMIF(G12:G19,Grade,D12:D19),SUMIF(O12:O19,Grade,L12:L19),SUMIF(G26:G32,Grade,D26:D32),SUMIF(O26:O32,Grade,L26:L32),SUMIF(G39:G47,Grade,D39:D47),SUMIF(O39:O47,Grade,L39:L47),SUMIF(G54,Grade,D54),SUMIF(G60:G65,Grade,D60:D65),SUMIF(O60:O65,Grade,L60:L65),SUMIF(G73:G78,Grade,D73:D78),SUMIF(O73:O78,Grade,L73:L78))</f>
        <v>0</v>
      </c>
    </row>
    <row r="85" spans="2:16" ht="15" customHeight="1">
      <c r="B85" s="84"/>
      <c r="C85" s="84"/>
      <c r="D85" s="84"/>
      <c r="E85" s="84"/>
      <c r="F85" s="84"/>
      <c r="G85" s="84"/>
      <c r="H85" s="84"/>
      <c r="I85" s="42"/>
      <c r="J85" s="76"/>
      <c r="K85" s="87" t="s">
        <v>138</v>
      </c>
      <c r="L85" s="87"/>
      <c r="M85" s="87"/>
      <c r="N85" s="87"/>
      <c r="O85" s="87"/>
      <c r="P85" s="77">
        <f t="array" ref="P85">SUM(SUMIF(G12:G19,{"A*","B*","C","C-","C+","D*","F"},D12:D19),SUMIF(O12:O19,{"A*","B*","C","C-","C+","D*","F"},L12:L19),SUMIF(G26:G32,{"A*","B*","C","C-","C+","D*","F"},D26:D32),SUMIF(O26:O32,{"A*","B*","C","C-","C+","D*","F"},L26:L32),SUMIF(G39:G47,{"A*","B*","C","C-","C+","D*","F"},D39:D47),SUMIF(O39:O47,{"A*","B*","C","C-","C+","D*","F"},L39:L47),SUMIF(G54,{"A*","B*","C","C-","C+","D*","F"},D54),SUMIF(G60:G65,{"A*","B*","C","C-","C+","D*","F"},D60:D65),SUMIF(O60:O65,{"A*","B*","C","C-","C+","D*","F"},L60:L65),SUMIF(G73:G78,{"A*","B*","C","C-","C+","D*","F"},D73:D78),SUMIF(O73:O78,{"A*","B*","C","C-","C+","D*","F"},L73:L78))</f>
        <v>0</v>
      </c>
    </row>
    <row r="86" spans="2:16" ht="15" customHeight="1">
      <c r="B86" s="84"/>
      <c r="C86" s="84"/>
      <c r="D86" s="84"/>
      <c r="E86" s="84"/>
      <c r="F86" s="84"/>
      <c r="G86" s="84"/>
      <c r="H86" s="84"/>
      <c r="I86" s="42"/>
      <c r="J86" s="32"/>
      <c r="K86" s="1" t="s">
        <v>139</v>
      </c>
      <c r="L86" s="33"/>
      <c r="M86" s="34"/>
      <c r="N86" s="33"/>
      <c r="O86" s="33"/>
      <c r="P86" s="78">
        <f>P82/IF(P85&gt;0,P85,1)</f>
        <v>0</v>
      </c>
    </row>
  </sheetData>
  <mergeCells count="21">
    <mergeCell ref="B1:P5"/>
    <mergeCell ref="D6:J6"/>
    <mergeCell ref="K6:P6"/>
    <mergeCell ref="D7:J7"/>
    <mergeCell ref="K7:P7"/>
    <mergeCell ref="B8:P8"/>
    <mergeCell ref="B9:P9"/>
    <mergeCell ref="B10:H10"/>
    <mergeCell ref="J10:P10"/>
    <mergeCell ref="B24:H24"/>
    <mergeCell ref="J24:P24"/>
    <mergeCell ref="B82:H86"/>
    <mergeCell ref="K83:O83"/>
    <mergeCell ref="K84:O84"/>
    <mergeCell ref="K85:O85"/>
    <mergeCell ref="B37:H37"/>
    <mergeCell ref="J37:P37"/>
    <mergeCell ref="B52:H52"/>
    <mergeCell ref="J52:P56"/>
    <mergeCell ref="B58:H58"/>
    <mergeCell ref="J58:P58"/>
  </mergeCells>
  <conditionalFormatting sqref="B45:C45">
    <cfRule type="expression" dxfId="2" priority="3">
      <formula>$O45="F"</formula>
    </cfRule>
  </conditionalFormatting>
  <conditionalFormatting sqref="J18:K18">
    <cfRule type="expression" dxfId="1" priority="2">
      <formula>$O18="F"</formula>
    </cfRule>
  </conditionalFormatting>
  <conditionalFormatting sqref="J31:K31">
    <cfRule type="expression" dxfId="0" priority="4">
      <formula>$O31="F"</formula>
    </cfRule>
  </conditionalFormatting>
  <dataValidations count="2">
    <dataValidation type="list" allowBlank="1" showInputMessage="1" showErrorMessage="1" sqref="G12:G18 O12:O18 G25:G31 O25:O31 G38:G46 O38:O46 G53 G59:G65 O59:O64 G72:G77 O72:O77" xr:uid="{00000000-0002-0000-0000-000000000000}">
      <formula1>Grade</formula1>
      <formula2>0</formula2>
    </dataValidation>
    <dataValidation type="whole" allowBlank="1" showInputMessage="1" showErrorMessage="1" error="Enter Correct CRHs from 0 to 6 Maximum" sqref="D46 L61:L64 D63:D65 D72:D77 L72:L77" xr:uid="{00000000-0002-0000-0000-000001000000}">
      <formula1>0</formula1>
      <formula2>6</formula2>
    </dataValidation>
  </dataValidations>
  <pageMargins left="0.25" right="0.25" top="0.75" bottom="0.75" header="0.511811023622047" footer="0.511811023622047"/>
  <pageSetup paperSize="9"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8"/>
  <sheetViews>
    <sheetView zoomScaleNormal="100" workbookViewId="0">
      <selection activeCell="A19" sqref="A19"/>
    </sheetView>
  </sheetViews>
  <sheetFormatPr defaultColWidth="8.85546875" defaultRowHeight="15"/>
  <sheetData>
    <row r="1" spans="1:2" ht="15.75" customHeight="1">
      <c r="A1" s="79" t="s">
        <v>14</v>
      </c>
      <c r="B1" s="80" t="s">
        <v>140</v>
      </c>
    </row>
    <row r="2" spans="1:2" ht="15.75" customHeight="1">
      <c r="A2" s="81" t="s">
        <v>141</v>
      </c>
      <c r="B2" s="82">
        <v>4</v>
      </c>
    </row>
    <row r="3" spans="1:2" ht="15.75" customHeight="1">
      <c r="A3" s="81" t="s">
        <v>142</v>
      </c>
      <c r="B3" s="82">
        <v>3.75</v>
      </c>
    </row>
    <row r="4" spans="1:2" ht="15.75" customHeight="1">
      <c r="A4" s="81" t="s">
        <v>143</v>
      </c>
      <c r="B4" s="82">
        <v>3.5</v>
      </c>
    </row>
    <row r="5" spans="1:2" ht="15.75" customHeight="1">
      <c r="A5" s="81" t="s">
        <v>144</v>
      </c>
      <c r="B5" s="82">
        <v>3</v>
      </c>
    </row>
    <row r="6" spans="1:2" ht="15.75" customHeight="1">
      <c r="A6" s="81" t="s">
        <v>145</v>
      </c>
      <c r="B6" s="82">
        <v>2.5</v>
      </c>
    </row>
    <row r="7" spans="1:2" ht="15.75" customHeight="1">
      <c r="A7" s="81" t="s">
        <v>146</v>
      </c>
      <c r="B7" s="82">
        <v>2</v>
      </c>
    </row>
    <row r="8" spans="1:2" ht="15.75" customHeight="1">
      <c r="A8" s="81" t="s">
        <v>147</v>
      </c>
      <c r="B8" s="82">
        <v>1.5</v>
      </c>
    </row>
    <row r="9" spans="1:2" ht="15.75" customHeight="1">
      <c r="A9" s="81" t="s">
        <v>148</v>
      </c>
      <c r="B9" s="82">
        <v>1</v>
      </c>
    </row>
    <row r="10" spans="1:2" ht="15.75" customHeight="1">
      <c r="A10" s="81" t="s">
        <v>149</v>
      </c>
      <c r="B10" s="82">
        <v>0</v>
      </c>
    </row>
    <row r="11" spans="1:2" ht="15.75" customHeight="1">
      <c r="A11" s="81" t="s">
        <v>150</v>
      </c>
      <c r="B11" s="82">
        <v>0</v>
      </c>
    </row>
    <row r="12" spans="1:2" ht="15.75" customHeight="1">
      <c r="A12" s="81" t="s">
        <v>151</v>
      </c>
      <c r="B12" s="82">
        <v>0</v>
      </c>
    </row>
    <row r="13" spans="1:2" ht="15.75" customHeight="1">
      <c r="A13" s="81" t="s">
        <v>152</v>
      </c>
      <c r="B13" s="82">
        <v>0</v>
      </c>
    </row>
    <row r="14" spans="1:2" ht="15.75" customHeight="1">
      <c r="A14" s="81" t="s">
        <v>153</v>
      </c>
      <c r="B14" s="82">
        <v>0</v>
      </c>
    </row>
    <row r="15" spans="1:2" ht="15.75" customHeight="1">
      <c r="A15" s="81" t="s">
        <v>154</v>
      </c>
      <c r="B15" s="82">
        <v>0</v>
      </c>
    </row>
    <row r="16" spans="1:2" ht="15.75" customHeight="1">
      <c r="A16" s="81" t="s">
        <v>155</v>
      </c>
      <c r="B16" s="82">
        <v>0</v>
      </c>
    </row>
    <row r="17" spans="1:2" ht="15.75" customHeight="1">
      <c r="A17" s="81" t="s">
        <v>156</v>
      </c>
      <c r="B17" s="82">
        <v>0</v>
      </c>
    </row>
    <row r="18" spans="1:2" ht="15.75" customHeight="1">
      <c r="A18" s="81" t="s">
        <v>157</v>
      </c>
      <c r="B18" s="82">
        <v>0</v>
      </c>
    </row>
  </sheetData>
  <pageMargins left="0.7" right="0.7" top="0.75" bottom="0.75" header="0.511811023622047" footer="0.511811023622047"/>
  <pageSetup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Dr. Oteafy</dc:creator>
  <cp:keywords/>
  <dc:description/>
  <cp:lastModifiedBy>Mohamed Bahloul</cp:lastModifiedBy>
  <cp:revision>0</cp:revision>
  <dcterms:created xsi:type="dcterms:W3CDTF">2015-12-22T13:36:40Z</dcterms:created>
  <dcterms:modified xsi:type="dcterms:W3CDTF">2026-05-21T14:10:22Z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0x010100DC69CA1EB04AA340B14F334830583D83</vt:lpwstr>
  </property>
</Properties>
</file>